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ADVERT SL\"/>
    </mc:Choice>
  </mc:AlternateContent>
  <bookViews>
    <workbookView xWindow="0" yWindow="0" windowWidth="16395" windowHeight="6915"/>
  </bookViews>
  <sheets>
    <sheet name="SL &amp; L Summary" sheetId="11" r:id="rId1"/>
    <sheet name="PG" sheetId="1" r:id="rId2"/>
    <sheet name="Earthworks" sheetId="4" r:id="rId3"/>
    <sheet name="Broiler House &amp; EQUIPMENT" sheetId="12" r:id="rId4"/>
  </sheets>
  <definedNames>
    <definedName name="_xlnm.Print_Area" localSheetId="3">'Broiler House &amp; EQUIPMENT'!$A$1:$G$85</definedName>
    <definedName name="_xlnm.Print_Area" localSheetId="1">PG!$A$1:$G$49</definedName>
    <definedName name="_xlnm.Print_Area" localSheetId="0">'SL &amp; L Summary'!$A$1:$E$30</definedName>
    <definedName name="_xlnm.Print_Titles" localSheetId="3">'Broiler House &amp; EQUIPMENT'!$1:$1</definedName>
    <definedName name="_xlnm.Print_Titles" localSheetId="1">PG!$1:$1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2" l="1"/>
  <c r="E50" i="12"/>
  <c r="E20" i="12"/>
  <c r="E8" i="12"/>
  <c r="E49" i="12" l="1"/>
  <c r="E17" i="4" l="1"/>
  <c r="E5" i="4"/>
  <c r="A13" i="11"/>
  <c r="A10" i="11"/>
  <c r="E61" i="12"/>
  <c r="E63" i="12"/>
  <c r="E46" i="12" l="1"/>
  <c r="E54" i="12"/>
  <c r="E56" i="12"/>
  <c r="E59" i="12" s="1"/>
  <c r="E5" i="12"/>
  <c r="E18" i="12"/>
  <c r="E17" i="12"/>
  <c r="E4" i="12"/>
  <c r="D6" i="1" l="1"/>
  <c r="G33" i="1"/>
  <c r="E34" i="1"/>
  <c r="E24" i="1"/>
  <c r="G24" i="1" s="1"/>
  <c r="E23" i="1"/>
  <c r="G23" i="1" s="1"/>
  <c r="E25" i="1"/>
  <c r="G25" i="1" s="1"/>
  <c r="E26" i="1"/>
  <c r="G26" i="1" s="1"/>
  <c r="E27" i="1"/>
  <c r="G27" i="1" s="1"/>
  <c r="E28" i="1"/>
  <c r="G28" i="1" s="1"/>
  <c r="E29" i="1"/>
  <c r="G29" i="1" s="1"/>
  <c r="E30" i="1"/>
  <c r="G30" i="1" s="1"/>
  <c r="E31" i="1"/>
  <c r="G31" i="1" s="1"/>
  <c r="E32" i="1"/>
  <c r="G32" i="1" s="1"/>
  <c r="E35" i="1"/>
  <c r="G35" i="1" s="1"/>
  <c r="E36" i="1"/>
  <c r="G36" i="1" s="1"/>
  <c r="E37" i="1"/>
  <c r="G37" i="1" s="1"/>
  <c r="E38" i="1"/>
  <c r="G38" i="1" s="1"/>
  <c r="E39" i="1"/>
  <c r="G39" i="1" s="1"/>
  <c r="E40" i="1"/>
  <c r="G40" i="1" s="1"/>
  <c r="E41" i="1"/>
  <c r="G41" i="1" s="1"/>
  <c r="E42" i="1"/>
  <c r="G42" i="1" s="1"/>
  <c r="E43" i="1"/>
  <c r="G43" i="1" s="1"/>
  <c r="E44" i="1"/>
  <c r="G44" i="1" s="1"/>
  <c r="E45" i="1"/>
  <c r="G45" i="1" s="1"/>
  <c r="E46" i="1"/>
  <c r="G46" i="1" s="1"/>
  <c r="E47" i="1"/>
  <c r="G47" i="1" s="1"/>
  <c r="G15" i="4"/>
  <c r="E16" i="4" s="1"/>
  <c r="E22" i="1" l="1"/>
  <c r="D7" i="1"/>
  <c r="E7" i="1" s="1"/>
  <c r="D8" i="1"/>
  <c r="E8" i="1" s="1"/>
  <c r="D9" i="1"/>
  <c r="E9" i="1" s="1"/>
  <c r="D5" i="1"/>
  <c r="E5" i="1" s="1"/>
</calcChain>
</file>

<file path=xl/sharedStrings.xml><?xml version="1.0" encoding="utf-8"?>
<sst xmlns="http://schemas.openxmlformats.org/spreadsheetml/2006/main" count="398" uniqueCount="286">
  <si>
    <t>SANS 1200 A</t>
  </si>
  <si>
    <t>UNIT</t>
  </si>
  <si>
    <t>RATE</t>
  </si>
  <si>
    <t>AMOUNT</t>
  </si>
  <si>
    <t>SITE CLEARANCE</t>
  </si>
  <si>
    <t>EXCAVATION</t>
  </si>
  <si>
    <t>c) Boulder excavation, Class A</t>
  </si>
  <si>
    <t>d) Boulder excavation, Class B</t>
  </si>
  <si>
    <t>a) Intermediate excavations</t>
  </si>
  <si>
    <t>b) Hard excavations</t>
  </si>
  <si>
    <t>Extra-over Item 2.3.1.4</t>
  </si>
  <si>
    <t>m</t>
  </si>
  <si>
    <t>no</t>
  </si>
  <si>
    <t>CLAUSE</t>
  </si>
  <si>
    <t>DESCRIPTION</t>
  </si>
  <si>
    <r>
      <t>m</t>
    </r>
    <r>
      <rPr>
        <sz val="10"/>
        <rFont val="Calibri"/>
        <family val="2"/>
      </rPr>
      <t>ᶾ</t>
    </r>
  </si>
  <si>
    <r>
      <t>m</t>
    </r>
    <r>
      <rPr>
        <vertAlign val="superscript"/>
        <sz val="10"/>
        <rFont val="Arial"/>
        <family val="2"/>
      </rPr>
      <t>2</t>
    </r>
  </si>
  <si>
    <t>sum</t>
  </si>
  <si>
    <t>Ablution facilities</t>
  </si>
  <si>
    <t xml:space="preserve">Daywork Labour </t>
  </si>
  <si>
    <t>a) Contractor's Representative</t>
  </si>
  <si>
    <t xml:space="preserve"> i)  Plumber</t>
  </si>
  <si>
    <t xml:space="preserve"> ii)  Boilermaker</t>
  </si>
  <si>
    <t xml:space="preserve"> iii)  Bricklayer</t>
  </si>
  <si>
    <t xml:space="preserve"> iv)  Plasterer</t>
  </si>
  <si>
    <t xml:space="preserve"> v)  Welder with API 1104 Certificate</t>
  </si>
  <si>
    <t xml:space="preserve"> vi)  Electrician</t>
  </si>
  <si>
    <t>e) Semi-skilled labourer</t>
  </si>
  <si>
    <t>f) Labourer</t>
  </si>
  <si>
    <t xml:space="preserve">Plant hire  :  Work Rates on Site </t>
  </si>
  <si>
    <t xml:space="preserve">TLB 60 kW - 70 kW </t>
  </si>
  <si>
    <t xml:space="preserve">Bulldozer 160 kW - 170 kW </t>
  </si>
  <si>
    <t xml:space="preserve">Motor graders 150 kW - 160 kW </t>
  </si>
  <si>
    <t xml:space="preserve">Wheel excavators 0,4 - 1,25m³ bucket size </t>
  </si>
  <si>
    <t xml:space="preserve">Water tankers 4 000  - 20 000 litre </t>
  </si>
  <si>
    <t xml:space="preserve">Plate compactors &amp; tampers </t>
  </si>
  <si>
    <t xml:space="preserve">Dumpers 0,5m³ (Hydraulic tip) </t>
  </si>
  <si>
    <t xml:space="preserve">Arc-welding unit (300 A) </t>
  </si>
  <si>
    <t>8.3.1</t>
  </si>
  <si>
    <t xml:space="preserve">Occupational Health and Safety Requirements </t>
  </si>
  <si>
    <t>SECTION A: PRELIMINARY &amp; GENERAL</t>
  </si>
  <si>
    <t>Contractural requirements, general obligations and establishment, maintenance and removal of site facility. Provide security and take responsibility of material including adherence to all safety requirements.</t>
  </si>
  <si>
    <r>
      <t>m</t>
    </r>
    <r>
      <rPr>
        <vertAlign val="superscript"/>
        <sz val="9"/>
        <rFont val="Arial"/>
        <family val="2"/>
      </rPr>
      <t>2</t>
    </r>
  </si>
  <si>
    <t>BRICKWORK AND BUILDING</t>
  </si>
  <si>
    <t>Supply and install 375 micron  Dampcourse 225mm under all external walls at the same level as the top of the concrete floor slab and 225 mm above ground level.</t>
  </si>
  <si>
    <t>Supply and include 220mm brick-force on every fourth course below lintels and on every course above lintels</t>
  </si>
  <si>
    <t>Supply and build 230mm wide wall with FBA bricks, point finish</t>
  </si>
  <si>
    <t xml:space="preserve">CONCRETE WORKS </t>
  </si>
  <si>
    <r>
      <t>m</t>
    </r>
    <r>
      <rPr>
        <vertAlign val="superscript"/>
        <sz val="9"/>
        <rFont val="Arial"/>
        <family val="2"/>
      </rPr>
      <t>3</t>
    </r>
  </si>
  <si>
    <t>QTY</t>
  </si>
  <si>
    <t>A.1</t>
  </si>
  <si>
    <t>A.2</t>
  </si>
  <si>
    <t>A.3</t>
  </si>
  <si>
    <t>A.4</t>
  </si>
  <si>
    <t>A.1.1</t>
  </si>
  <si>
    <t>A.1.2</t>
  </si>
  <si>
    <t>A.1.3</t>
  </si>
  <si>
    <t>A.1.4</t>
  </si>
  <si>
    <t>A.1.6</t>
  </si>
  <si>
    <t>A.2.1</t>
  </si>
  <si>
    <t>A.2.2</t>
  </si>
  <si>
    <t>A.2.4</t>
  </si>
  <si>
    <t>A.2.5</t>
  </si>
  <si>
    <t>A.2.6</t>
  </si>
  <si>
    <t>b) Qualified Artisans</t>
  </si>
  <si>
    <t>Water supplies, electric power and communications</t>
  </si>
  <si>
    <t>A.3.1</t>
  </si>
  <si>
    <t>A.3.2</t>
  </si>
  <si>
    <t>A.3.3</t>
  </si>
  <si>
    <t>A.3.4</t>
  </si>
  <si>
    <t>A.3.5</t>
  </si>
  <si>
    <t>A.3.6</t>
  </si>
  <si>
    <t>A.3.7</t>
  </si>
  <si>
    <t>A.3.8</t>
  </si>
  <si>
    <t>A.3.10</t>
  </si>
  <si>
    <t>A.3.11</t>
  </si>
  <si>
    <t>A.4.1</t>
  </si>
  <si>
    <t>A.4.2</t>
  </si>
  <si>
    <t>A.4.3</t>
  </si>
  <si>
    <t>A.4.4</t>
  </si>
  <si>
    <t>A.4.5</t>
  </si>
  <si>
    <t>A.4.6</t>
  </si>
  <si>
    <t>A.4.8</t>
  </si>
  <si>
    <t>A.4.9</t>
  </si>
  <si>
    <t>A.4.15</t>
  </si>
  <si>
    <t>A.4.16</t>
  </si>
  <si>
    <t>A.4.17</t>
  </si>
  <si>
    <t>A.4.19</t>
  </si>
  <si>
    <t>A.4.20</t>
  </si>
  <si>
    <t>TOTAL SECTION "A" CARRIED FORWARD TO SUMMARY</t>
  </si>
  <si>
    <t xml:space="preserve">6m³ Tip trucks </t>
  </si>
  <si>
    <t>Office of 16 m² floor area</t>
  </si>
  <si>
    <t>Storage shed of 20 m² floor area</t>
  </si>
  <si>
    <t>Contractor's initial costs of providing sureties, insurance of the Works and plant, third party or public liability insurance and unemployment insurance to cover his compliance with the requirements of the Workmen's Compensation Act and any other initial financing obligations of a preliminary and general nature</t>
  </si>
  <si>
    <t>hour</t>
  </si>
  <si>
    <t>SANS 1200A</t>
  </si>
  <si>
    <t>10 kVA (petrol) 220V Generator</t>
  </si>
  <si>
    <t>30 kVA (diesel) 380V - 3ph Generator</t>
  </si>
  <si>
    <t>Mono pump with 80mm DN outlet (diesel driven) 2.2 - 7.5 kW</t>
  </si>
  <si>
    <t xml:space="preserve">DAYWORKS </t>
  </si>
  <si>
    <t>No.</t>
  </si>
  <si>
    <t>SANS 1200D</t>
  </si>
  <si>
    <t>8.2.1</t>
  </si>
  <si>
    <t>SANS 1200C</t>
  </si>
  <si>
    <t>B.2</t>
  </si>
  <si>
    <t>B.2.1</t>
  </si>
  <si>
    <t>B.2.3</t>
  </si>
  <si>
    <t>B.2.4</t>
  </si>
  <si>
    <t>B.2.5</t>
  </si>
  <si>
    <t>B.2.6</t>
  </si>
  <si>
    <t>B.2.7</t>
  </si>
  <si>
    <t>B.3</t>
  </si>
  <si>
    <t>B.3.1</t>
  </si>
  <si>
    <t>B.3.2</t>
  </si>
  <si>
    <t>B.3.3</t>
  </si>
  <si>
    <t>B.3.4</t>
  </si>
  <si>
    <t>Soilcrete 5% by mass below foundation footings and removal of in-sito material underneath floor and replacing with G5 compacted fill to 93% modified AASHTO backfilling. (Provisional)</t>
  </si>
  <si>
    <t>Overhaul of suitable material beyond freehaul distance compact to  90% MOD AASHTO</t>
  </si>
  <si>
    <t>SUMMARY OF SECTIONS</t>
  </si>
  <si>
    <t>SUB TOTAL</t>
  </si>
  <si>
    <t>GRAND TOTAL, CARRIED TO FORM OF TENDER</t>
  </si>
  <si>
    <t>TOTAL SECTION A  : PRELIMINARY AND GENERAL</t>
  </si>
  <si>
    <t>ADD 15% VAT</t>
  </si>
  <si>
    <t>TOTAL SECTION "B" CARRIED FORWARD TO SUMMARY</t>
  </si>
  <si>
    <t>SUB-TOTAL SECTION B CARRIED FORWARD</t>
  </si>
  <si>
    <t>SUB-TOTAL SECTION B.3 CARRIED FORWARD</t>
  </si>
  <si>
    <t>SUB-TOTAL SECTION "A.1" CARRIED FORWARD</t>
  </si>
  <si>
    <t>SUB-TOTAL SECTION "A.2" CARRIED FORWARD</t>
  </si>
  <si>
    <t>Supply and Apply smooth plaster to internal walls, 15mm . Mix 1:3</t>
  </si>
  <si>
    <t xml:space="preserve">Cast concrete of Strength concrete: 19mm stone for the following </t>
  </si>
  <si>
    <t xml:space="preserve">PLUS 15% CONTINGENCIES </t>
  </si>
  <si>
    <t>SANS 1200GA</t>
  </si>
  <si>
    <t xml:space="preserve">Crane 20 t - 35 t capacity </t>
  </si>
  <si>
    <t>FIXED CHARGE AND VALUE-RELATED ITEMS (Max 5% SECTION B-D)</t>
  </si>
  <si>
    <t>TIME RELATED ITEMS (5 % of SECTION B-D)</t>
  </si>
  <si>
    <t>Spray cleaned area up to 5m outside the building perimeter and inside trenches and under floors with suitable SABS approved pesticide to prevent termites from nesting</t>
  </si>
  <si>
    <t>EXCAVATION  AND STEEL FABRICATION</t>
  </si>
  <si>
    <t>STEEL FRAME</t>
  </si>
  <si>
    <t xml:space="preserve">Supply and install 10000 litre SABS approved polyethylene tank </t>
  </si>
  <si>
    <t>supply and install 2 metre stand for 10000 litre tank . Provide engineering certifcate for tankstand and foundations</t>
  </si>
  <si>
    <t>b)Floor slab ( 100 mm thick) with expansion joints cut in (3m x 3m) (20MPa), power float finish</t>
  </si>
  <si>
    <t>Supply, fabricate, surface preparation, shop priming, delivery to site, erection and final site protective paintwork of column steel works (IPE: 160*85*6) c/w all necessary cleats, brackets, gussets, packs, nuts, bolts, washers, welding etc: As per detail on drawing: ……………………………………….</t>
  </si>
  <si>
    <t>ton</t>
  </si>
  <si>
    <t>Supply, fabrication, surface preparation, shop priming, delivery to site &amp; erection of steel works (120*75*20*2.5) CRLC rafters c/w all necessary cleats, brackets, gussets, packs, nuts, bolts, washers, welding etc, detailed as per drawing: …………………………………................</t>
  </si>
  <si>
    <t>Supply &amp; install 40mm chromadek insulation isoboards to roof, c/w runners.</t>
  </si>
  <si>
    <t>Supply &amp; install 75mm chromadek isoboards, c/w runners to both side walls of broiler house.</t>
  </si>
  <si>
    <t xml:space="preserve">Supply and install 460mm galvanised roof ridging </t>
  </si>
  <si>
    <t xml:space="preserve">Supply and install gutter around poultry house for rainwater </t>
  </si>
  <si>
    <t>a) Control room - poultry house: 915 X 2135 mm steel door &amp; frame: one with glass inspection window (500mm*650mm*10mm - in control room) c/w locks.</t>
  </si>
  <si>
    <t>b) 3000mm X 3000mm insulated sliding door &amp; frame c/w lining for tight flush &amp; padlock to suit and lock.</t>
  </si>
  <si>
    <t>DOORS</t>
  </si>
  <si>
    <t>c) Allow for  additional panel catching doors (2000X915) at the sides of the poultry house and dog house doors c/w locks.</t>
  </si>
  <si>
    <t xml:space="preserve">Supply &amp; lay 250 micron PVC/plastic water proof membrane on surface bed before concreting, with minimum 200mm overlap at joints. </t>
  </si>
  <si>
    <t xml:space="preserve">Supply, deliver &amp; blend into concrete, oxyfibre at approx 1.5kg/m3 to floor slabs in accordance with manufacturer's specs. </t>
  </si>
  <si>
    <t>kg</t>
  </si>
  <si>
    <t>Silos slab 150 mm thick</t>
  </si>
  <si>
    <t>Heating unit slab 150 mm thick (20 Mpa)</t>
  </si>
  <si>
    <t>Cut, clean and cover of expansion joints on floor slab with rubberised bitumen waterproofing emulsion ( Super Laykold or similar approved).</t>
  </si>
  <si>
    <t>Apron slab and chutes (50mm - 15MPa) around broiler house: v-cross sectional area and slope as per site conditions.</t>
  </si>
  <si>
    <t>Allow for stone pitching soakaway at end of drainages</t>
  </si>
  <si>
    <t>m3</t>
  </si>
  <si>
    <t>Supply and install interlocking paving</t>
  </si>
  <si>
    <t>Supply and install poultry house division accessory for early birds rearing c/w ancillaries.</t>
  </si>
  <si>
    <t>Supply &amp; install choretime model 90 or similar auger system with 45kg per minute capacity for 40 000 broilers</t>
  </si>
  <si>
    <t>EQUIPMENT - 40 000 BIRDS</t>
  </si>
  <si>
    <t>Supply &amp; erect 17 ton silo (s) feed storage and concrete platform to supplier specifications (COC from supplier a prerequisite after installation).</t>
  </si>
  <si>
    <t>Supply &amp; install ventilation system as per supplier specification c/w control panel: wall inlets (120) , wet walls (2) c/w rack &amp; pinion, fans (tunnel mode: 11 extraction: EM 50'', side mode: 2*DA600 stepless, 2*EM36'' &amp; 2*EM 50'') &amp; DA 75 winch motor for wall inlets or equivalent equipment.</t>
  </si>
  <si>
    <t>Supply mechanical equipment for loading chicken feed into silos: feed auger (electrically powered to supplier specification: 2.5kw motor c/w gear etc, 1m3 auger bin, conveyance pipe coated and tripod to suit silo height).</t>
  </si>
  <si>
    <t>months</t>
  </si>
  <si>
    <t>Supply and install a single phase 1.5 kw booster pump complete with automatic start/stop and dry run proctection</t>
  </si>
  <si>
    <t>Supply &amp; connect main electricity control panel in control room.</t>
  </si>
  <si>
    <t>Supply &amp; connect distribution panel in broiler house.</t>
  </si>
  <si>
    <t>Allow for light duty cable trays for cabling inside house</t>
  </si>
  <si>
    <t>ELECTRICAL DISTRIBUTION (COC)</t>
  </si>
  <si>
    <t xml:space="preserve">Establish low voltage reticulation in broiler house for lighting and plug points. </t>
  </si>
  <si>
    <t>Supply &amp; install seemorelux fittings complete with 2 X 7 W lamp.</t>
  </si>
  <si>
    <t>Supply &amp; install gaskets for conduit box.</t>
  </si>
  <si>
    <t>Supply and install capacitor rated 25 Micro Farad.</t>
  </si>
  <si>
    <t>Supply &amp; install  rotary switches (preset 5/10/20 lux).</t>
  </si>
  <si>
    <t>Supply &amp; install single phase outlet socket.</t>
  </si>
  <si>
    <t>Supply &amp; install 3 phase outlet socket. (1 in control room)</t>
  </si>
  <si>
    <t>Supply &amp; install security (flood) lighting at front and back of broiler house.</t>
  </si>
  <si>
    <t>Supply &amp; install security lighting at sides of broiler house.</t>
  </si>
  <si>
    <t>Supply &amp; Install 60 watt flourescent lightighting in control room</t>
  </si>
  <si>
    <t>SECTION C : BROILER HOUSE&amp; EQUIPMENT</t>
  </si>
  <si>
    <t>SUB TOTAL SECTION A-C</t>
  </si>
  <si>
    <t>PC sum</t>
  </si>
  <si>
    <t>Profit mark-up on above B.3.1</t>
  </si>
  <si>
    <t>%</t>
  </si>
  <si>
    <t>Geotechnical Survey</t>
  </si>
  <si>
    <t>Excavations in all materials for structure to a depth of 1000 mm for removal of unsuitable material  and dispose of material</t>
  </si>
  <si>
    <t>SECTION B: EARTHWORKS</t>
  </si>
  <si>
    <t>a)Strip footing (690 X 230 mm) (15 Mpa)</t>
  </si>
  <si>
    <t>C.1.1</t>
  </si>
  <si>
    <t>C.1.2</t>
  </si>
  <si>
    <t>C.2</t>
  </si>
  <si>
    <t>C.2.1</t>
  </si>
  <si>
    <t>C.2.2</t>
  </si>
  <si>
    <t>C.2.3</t>
  </si>
  <si>
    <t>C.2.4</t>
  </si>
  <si>
    <t>C.2.5</t>
  </si>
  <si>
    <t>C.2.6</t>
  </si>
  <si>
    <t>C.1</t>
  </si>
  <si>
    <t>TOTAL SECTION "C.1" CARRIED FORWARD TO SUMMARY</t>
  </si>
  <si>
    <t>C.2.7</t>
  </si>
  <si>
    <t>C.2.8</t>
  </si>
  <si>
    <t>C.2.9</t>
  </si>
  <si>
    <t>C.2.10</t>
  </si>
  <si>
    <t>C.2.11</t>
  </si>
  <si>
    <t>C.2.12</t>
  </si>
  <si>
    <t>C.2.13</t>
  </si>
  <si>
    <t>C.2.14</t>
  </si>
  <si>
    <t>TOTAL SECTION "C.2" CARRIED FORWARD TO SUMMARY</t>
  </si>
  <si>
    <t>C.3</t>
  </si>
  <si>
    <t>C.3.1</t>
  </si>
  <si>
    <t>C.3.2</t>
  </si>
  <si>
    <t>C.3.3</t>
  </si>
  <si>
    <t>C.3.6</t>
  </si>
  <si>
    <t>SUB-TOTAL SECTION "C.3" CARRIED FORWARD</t>
  </si>
  <si>
    <t>C.4</t>
  </si>
  <si>
    <t>C.4.1</t>
  </si>
  <si>
    <t>C.4.2</t>
  </si>
  <si>
    <t>C.4.3</t>
  </si>
  <si>
    <t>C.4.4</t>
  </si>
  <si>
    <t>C.4.5</t>
  </si>
  <si>
    <t>C.4.6</t>
  </si>
  <si>
    <t>C.4.7</t>
  </si>
  <si>
    <t>C.4.8</t>
  </si>
  <si>
    <t>C.4.9</t>
  </si>
  <si>
    <t>C.4.10</t>
  </si>
  <si>
    <t>C.4.11</t>
  </si>
  <si>
    <t>C.4.13</t>
  </si>
  <si>
    <t>C.4.14</t>
  </si>
  <si>
    <t>SUB-TOTAL SECTION "B.4" CARRIED FORWARD</t>
  </si>
  <si>
    <t>C.7</t>
  </si>
  <si>
    <t>C.5</t>
  </si>
  <si>
    <t>C.5.1</t>
  </si>
  <si>
    <t>C.5.2</t>
  </si>
  <si>
    <t>C.5.3</t>
  </si>
  <si>
    <t>C.5.4</t>
  </si>
  <si>
    <t>C.5.5</t>
  </si>
  <si>
    <t>SUB-TOTAL SECTION "C.5" CARRIED FORWARD</t>
  </si>
  <si>
    <t>C.6</t>
  </si>
  <si>
    <t>C.6.1</t>
  </si>
  <si>
    <t>C.6.2</t>
  </si>
  <si>
    <t>C.6.3</t>
  </si>
  <si>
    <t>C.6.4</t>
  </si>
  <si>
    <t>C.6.5</t>
  </si>
  <si>
    <t>C.6.6</t>
  </si>
  <si>
    <t>C.6.7</t>
  </si>
  <si>
    <t>C.6.8</t>
  </si>
  <si>
    <t>C.6.9</t>
  </si>
  <si>
    <t>SUB-TOTAL SECTION "C.6" CARRIED FORWARD</t>
  </si>
  <si>
    <t>C.7.1</t>
  </si>
  <si>
    <t>C.7.2</t>
  </si>
  <si>
    <t>C.7.3</t>
  </si>
  <si>
    <t>C.7.4</t>
  </si>
  <si>
    <t>C.7.5</t>
  </si>
  <si>
    <t>C.7.6</t>
  </si>
  <si>
    <t>C.7.7</t>
  </si>
  <si>
    <t>C.7.8</t>
  </si>
  <si>
    <t>C.7.9</t>
  </si>
  <si>
    <t>C.7.10</t>
  </si>
  <si>
    <t>C.7.11</t>
  </si>
  <si>
    <t>C.7.12</t>
  </si>
  <si>
    <t>C.7.13</t>
  </si>
  <si>
    <t>C.7.14</t>
  </si>
  <si>
    <t>SUB-TOTAL SECTION "C.7" CARRIED FORWARD</t>
  </si>
  <si>
    <t>TOTAL SECTION "C" CARRIED FORWARD TO SUMMARY</t>
  </si>
  <si>
    <t>conduct a Geotechnical Investigation on the proposed development sites (130 m x25 m) and advise, recommend and provide the geotechnical results to the planning engineer of the soil conditions in a form of a comprehensive technical report</t>
  </si>
  <si>
    <t>CONSTRUCTION OF A 40 000 ENVIROMENTALLY CONTROLLED BROILER HOUSE AT SL AND SONS</t>
  </si>
  <si>
    <t>Supply and install 0.5mm IBR treated sheeting,, roof screws, roof washers etc.</t>
  </si>
  <si>
    <t>Supply &amp; install VAL or similar approved nipple drinking system including 6 drinker lines c/w accessories, with 40mm main supply pipeline.</t>
  </si>
  <si>
    <t>Supply &amp; install choretime model C2 or similar approved pan feeders including 4 feeder lines, 40 pipes per line and 4 pan holes per tube c/w accessories.</t>
  </si>
  <si>
    <t>column footings</t>
  </si>
  <si>
    <t>Clear and grub site including vegetation, trees and tree stumps of girth up to 1m  for broiler house</t>
  </si>
  <si>
    <t>Excavate in all soft to intermediate soil a maximum depth of 0.8 m for steel column footings and foundations.</t>
  </si>
  <si>
    <t>Supply, fabrication, surface preparation, shop priming, delivery to site &amp; erection of column steel works (IPE: 120*64*6) c/w all necessary cleats, brackets, gussets, packs, nuts, bolts, washers, welding etc: As per detail on drawing: ……………………………………….</t>
  </si>
  <si>
    <t>Supply and install 1000 litre SABS approved polyethylene tank medication tank complete with reticulation into the house</t>
  </si>
  <si>
    <t>Supply deliver , install and commision 200 kVA three phase diesel generator complete with(200 litre for commisining):
*Electric start
*Automatic voltage regulator
* Panel window
*Exterior emergency button
*Lockable doors 
*Silent weather resistant enclosure
*Automatic transfer switch</t>
  </si>
  <si>
    <r>
      <t>Supply , deliver , install 2,5 mm</t>
    </r>
    <r>
      <rPr>
        <vertAlign val="superscript"/>
        <sz val="9"/>
        <rFont val="Arial"/>
        <family val="2"/>
      </rPr>
      <t xml:space="preserve">2 </t>
    </r>
    <r>
      <rPr>
        <sz val="9"/>
        <rFont val="Arial"/>
        <family val="2"/>
      </rPr>
      <t>in the house</t>
    </r>
  </si>
  <si>
    <r>
      <t>Supply , deliver , install 4 mm</t>
    </r>
    <r>
      <rPr>
        <vertAlign val="superscript"/>
        <sz val="9"/>
        <rFont val="Arial"/>
        <family val="2"/>
      </rPr>
      <t xml:space="preserve">2 </t>
    </r>
    <r>
      <rPr>
        <sz val="9"/>
        <rFont val="Arial"/>
        <family val="2"/>
      </rPr>
      <t>in the house</t>
    </r>
  </si>
  <si>
    <r>
      <t>Supply , deliver , install 10 mm</t>
    </r>
    <r>
      <rPr>
        <vertAlign val="superscript"/>
        <sz val="9"/>
        <rFont val="Arial"/>
        <family val="2"/>
      </rPr>
      <t xml:space="preserve">2 </t>
    </r>
    <r>
      <rPr>
        <sz val="9"/>
        <rFont val="Arial"/>
        <family val="2"/>
      </rPr>
      <t>in the house</t>
    </r>
  </si>
  <si>
    <t>Supply deliver and install a totem plus or similar control sytem for the control of drinkers . Feeders , lights , heating , cooling etc</t>
  </si>
  <si>
    <t>Occupational Health and Safety Requirements including covid  COVID or any pandemic</t>
  </si>
  <si>
    <t>Supply, install and test coal heating system for 120*15m, 40 000 unit house complete with burner/boiler, heating sock , coal bay and ancillaries (allow for supply of 5 tons of coal at commissioning).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</si>
</sst>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R&quot;\ #,##0.00"/>
    <numFmt numFmtId="165" formatCode="0.0"/>
  </numFmts>
  <fonts count="19" x14ac:knownFonts="1">
    <font>
      <sz val="11"/>
      <color theme="1"/>
      <name val="Calibri"/>
      <family val="2"/>
      <scheme val="minor"/>
    </font>
    <font>
      <sz val="10"/>
      <name val="Arial"/>
      <family val="2"/>
    </font>
    <font>
      <b/>
      <u/>
      <sz val="9"/>
      <name val="Arial"/>
      <family val="2"/>
    </font>
    <font>
      <sz val="9"/>
      <name val="Arial"/>
      <family val="2"/>
    </font>
    <font>
      <b/>
      <sz val="10"/>
      <name val="Arial"/>
      <family val="2"/>
    </font>
    <font>
      <b/>
      <sz val="12"/>
      <name val="Arial"/>
      <family val="2"/>
    </font>
    <font>
      <sz val="9"/>
      <color theme="1"/>
      <name val="Arial"/>
      <family val="2"/>
    </font>
    <font>
      <sz val="11"/>
      <color theme="1"/>
      <name val="Calibri"/>
      <family val="2"/>
      <scheme val="minor"/>
    </font>
    <font>
      <sz val="9"/>
      <color rgb="FFFF0000"/>
      <name val="Arial"/>
      <family val="2"/>
    </font>
    <font>
      <b/>
      <sz val="9"/>
      <name val="Arial"/>
      <family val="2"/>
    </font>
    <font>
      <sz val="11"/>
      <color theme="1"/>
      <name val="Arial"/>
      <family val="2"/>
    </font>
    <font>
      <sz val="10"/>
      <name val="Calibri"/>
      <family val="2"/>
    </font>
    <font>
      <vertAlign val="superscript"/>
      <sz val="10"/>
      <name val="Arial"/>
      <family val="2"/>
    </font>
    <font>
      <vertAlign val="superscript"/>
      <sz val="9"/>
      <name val="Arial"/>
      <family val="2"/>
    </font>
    <font>
      <b/>
      <sz val="10"/>
      <color indexed="8"/>
      <name val="Calibri"/>
      <family val="2"/>
    </font>
    <font>
      <sz val="11"/>
      <name val="Calibri"/>
      <family val="2"/>
      <scheme val="minor"/>
    </font>
    <font>
      <b/>
      <sz val="11"/>
      <name val="Arial"/>
      <family val="2"/>
    </font>
    <font>
      <sz val="12"/>
      <name val="Times New Roman"/>
      <family val="1"/>
    </font>
    <font>
      <sz val="11"/>
      <name val="Arial"/>
      <family val="2"/>
    </font>
  </fonts>
  <fills count="3">
    <fill>
      <patternFill patternType="none"/>
    </fill>
    <fill>
      <patternFill patternType="gray125"/>
    </fill>
    <fill>
      <patternFill patternType="solid">
        <fgColor indexed="22"/>
        <bgColor indexed="64"/>
      </patternFill>
    </fill>
  </fills>
  <borders count="6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hair">
        <color indexed="64"/>
      </right>
      <top style="hair">
        <color indexed="64"/>
      </top>
      <bottom/>
      <diagonal/>
    </border>
    <border>
      <left/>
      <right style="hair">
        <color indexed="64"/>
      </right>
      <top/>
      <bottom/>
      <diagonal/>
    </border>
    <border>
      <left/>
      <right style="double">
        <color indexed="64"/>
      </right>
      <top/>
      <bottom/>
      <diagonal/>
    </border>
    <border>
      <left style="double">
        <color indexed="64"/>
      </left>
      <right style="double">
        <color indexed="64"/>
      </right>
      <top style="thin">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thin">
        <color indexed="64"/>
      </left>
      <right/>
      <top style="hair">
        <color indexed="64"/>
      </top>
      <bottom style="hair">
        <color indexed="64"/>
      </bottom>
      <diagonal/>
    </border>
  </borders>
  <cellStyleXfs count="6">
    <xf numFmtId="0" fontId="0" fillId="0" borderId="0"/>
    <xf numFmtId="0" fontId="1" fillId="0" borderId="0"/>
    <xf numFmtId="0" fontId="7" fillId="0" borderId="0"/>
    <xf numFmtId="0" fontId="14" fillId="0" borderId="10" applyNumberFormat="0" applyFont="0" applyFill="0" applyAlignment="0">
      <alignment horizontal="left" vertical="top"/>
    </xf>
    <xf numFmtId="0" fontId="17" fillId="0" borderId="0"/>
    <xf numFmtId="9" fontId="7" fillId="0" borderId="0" applyFont="0" applyFill="0" applyBorder="0" applyAlignment="0" applyProtection="0"/>
  </cellStyleXfs>
  <cellXfs count="170">
    <xf numFmtId="0" fontId="0" fillId="0" borderId="0" xfId="0"/>
    <xf numFmtId="0" fontId="3" fillId="0" borderId="1" xfId="1" applyFont="1" applyFill="1" applyBorder="1" applyAlignment="1" applyProtection="1">
      <alignment vertical="top" wrapText="1"/>
      <protection locked="0"/>
    </xf>
    <xf numFmtId="0" fontId="2" fillId="0" borderId="1" xfId="1" applyFont="1" applyFill="1" applyBorder="1" applyAlignment="1" applyProtection="1">
      <alignment vertical="top" wrapText="1"/>
      <protection locked="0"/>
    </xf>
    <xf numFmtId="0" fontId="6" fillId="0" borderId="0" xfId="0" applyFont="1"/>
    <xf numFmtId="0" fontId="0" fillId="0" borderId="0" xfId="0"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3" fillId="0" borderId="1" xfId="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protection locked="0"/>
    </xf>
    <xf numFmtId="164" fontId="3" fillId="0" borderId="1"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xf>
    <xf numFmtId="0" fontId="0" fillId="0" borderId="0" xfId="0" applyAlignment="1">
      <alignment horizontal="center"/>
    </xf>
    <xf numFmtId="0" fontId="3" fillId="0" borderId="8"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1" xfId="1" applyFont="1" applyFill="1" applyBorder="1" applyAlignment="1" applyProtection="1">
      <alignment vertical="center" wrapText="1"/>
      <protection locked="0"/>
    </xf>
    <xf numFmtId="0" fontId="9" fillId="0" borderId="1" xfId="1" applyFont="1" applyFill="1" applyBorder="1" applyAlignment="1" applyProtection="1">
      <alignment vertical="top" wrapText="1"/>
      <protection locked="0"/>
    </xf>
    <xf numFmtId="0" fontId="15" fillId="0" borderId="0" xfId="0" applyFont="1" applyAlignment="1"/>
    <xf numFmtId="0" fontId="3" fillId="0" borderId="15" xfId="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vertical="center" wrapText="1"/>
      <protection locked="0"/>
    </xf>
    <xf numFmtId="0" fontId="3" fillId="0" borderId="14" xfId="1" applyFont="1" applyFill="1" applyBorder="1" applyAlignment="1" applyProtection="1">
      <alignment horizontal="center" vertical="center" wrapText="1"/>
      <protection locked="0"/>
    </xf>
    <xf numFmtId="0" fontId="3" fillId="0" borderId="7" xfId="1" applyFont="1" applyFill="1" applyBorder="1" applyAlignment="1" applyProtection="1">
      <alignment horizontal="center" vertical="center" wrapText="1"/>
      <protection locked="0"/>
    </xf>
    <xf numFmtId="0" fontId="4" fillId="0" borderId="21" xfId="0" applyFont="1" applyBorder="1" applyAlignment="1">
      <alignment horizontal="center" vertical="center"/>
    </xf>
    <xf numFmtId="0" fontId="4" fillId="0" borderId="22" xfId="0" applyFont="1" applyBorder="1" applyAlignment="1">
      <alignment horizontal="center" vertical="center"/>
    </xf>
    <xf numFmtId="164" fontId="4" fillId="0" borderId="22" xfId="0" applyNumberFormat="1" applyFont="1" applyBorder="1" applyAlignment="1">
      <alignment horizontal="center" vertical="center"/>
    </xf>
    <xf numFmtId="164" fontId="4" fillId="0" borderId="23" xfId="0" applyNumberFormat="1" applyFont="1" applyBorder="1" applyAlignment="1">
      <alignment horizontal="center" vertical="center"/>
    </xf>
    <xf numFmtId="0" fontId="4" fillId="0" borderId="15" xfId="0" applyFont="1" applyBorder="1" applyAlignment="1">
      <alignment horizontal="center" vertical="center"/>
    </xf>
    <xf numFmtId="0" fontId="6" fillId="0" borderId="0" xfId="0" applyFont="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22" xfId="0" applyFont="1" applyBorder="1" applyAlignment="1">
      <alignment vertical="center"/>
    </xf>
    <xf numFmtId="164" fontId="4" fillId="0" borderId="15" xfId="0" applyNumberFormat="1" applyFont="1" applyBorder="1" applyAlignment="1">
      <alignment horizontal="center" vertical="center"/>
    </xf>
    <xf numFmtId="164" fontId="6" fillId="0" borderId="0" xfId="0" applyNumberFormat="1" applyFont="1" applyAlignment="1">
      <alignment horizontal="center" vertical="center"/>
    </xf>
    <xf numFmtId="164" fontId="4" fillId="0" borderId="16" xfId="0" applyNumberFormat="1" applyFont="1" applyBorder="1" applyAlignment="1">
      <alignment horizontal="center" vertical="center"/>
    </xf>
    <xf numFmtId="164" fontId="3" fillId="0" borderId="4" xfId="1" applyNumberFormat="1" applyFont="1" applyFill="1" applyBorder="1" applyAlignment="1" applyProtection="1">
      <alignment horizontal="center" vertical="center" wrapText="1"/>
      <protection locked="0"/>
    </xf>
    <xf numFmtId="164" fontId="3" fillId="0" borderId="2" xfId="1" applyNumberFormat="1" applyFont="1" applyFill="1" applyBorder="1" applyAlignment="1" applyProtection="1">
      <alignment vertical="top" wrapText="1"/>
      <protection locked="0"/>
    </xf>
    <xf numFmtId="0" fontId="5" fillId="0" borderId="26" xfId="4" applyFont="1" applyBorder="1" applyAlignment="1">
      <alignment vertical="top"/>
    </xf>
    <xf numFmtId="0" fontId="18" fillId="0" borderId="0" xfId="4" applyFont="1"/>
    <xf numFmtId="0" fontId="5" fillId="0" borderId="27" xfId="4" applyFont="1" applyBorder="1" applyAlignment="1">
      <alignment vertical="top"/>
    </xf>
    <xf numFmtId="0" fontId="16" fillId="0" borderId="0" xfId="4" applyFont="1"/>
    <xf numFmtId="164" fontId="18" fillId="0" borderId="0" xfId="4" applyNumberFormat="1" applyFont="1"/>
    <xf numFmtId="164" fontId="15" fillId="0" borderId="0" xfId="0" applyNumberFormat="1" applyFont="1"/>
    <xf numFmtId="164" fontId="3" fillId="0" borderId="8" xfId="1" applyNumberFormat="1" applyFont="1" applyFill="1" applyBorder="1" applyAlignment="1" applyProtection="1">
      <alignment horizontal="center" vertical="center" wrapText="1"/>
      <protection locked="0"/>
    </xf>
    <xf numFmtId="164" fontId="3" fillId="0" borderId="9" xfId="1" applyNumberFormat="1" applyFont="1" applyFill="1" applyBorder="1" applyAlignment="1" applyProtection="1">
      <alignment horizontal="center" vertical="center" wrapText="1"/>
      <protection locked="0"/>
    </xf>
    <xf numFmtId="164" fontId="3" fillId="0" borderId="2" xfId="1" applyNumberFormat="1" applyFont="1" applyFill="1" applyBorder="1" applyAlignment="1" applyProtection="1">
      <alignment horizontal="center" vertical="center" wrapText="1"/>
      <protection locked="0"/>
    </xf>
    <xf numFmtId="164" fontId="3" fillId="0" borderId="5" xfId="1" applyNumberFormat="1" applyFont="1" applyFill="1" applyBorder="1" applyAlignment="1" applyProtection="1">
      <alignment horizontal="center" vertical="center" wrapText="1"/>
      <protection locked="0"/>
    </xf>
    <xf numFmtId="0" fontId="2" fillId="0" borderId="8" xfId="1" applyFont="1" applyFill="1" applyBorder="1" applyAlignment="1" applyProtection="1">
      <alignment vertical="top" wrapText="1"/>
      <protection locked="0"/>
    </xf>
    <xf numFmtId="0" fontId="3" fillId="0" borderId="8" xfId="1" applyFont="1" applyFill="1" applyBorder="1" applyAlignment="1" applyProtection="1">
      <alignment vertical="center" wrapText="1"/>
      <protection locked="0"/>
    </xf>
    <xf numFmtId="164" fontId="3" fillId="0" borderId="52" xfId="1" applyNumberFormat="1" applyFont="1" applyFill="1" applyBorder="1" applyAlignment="1" applyProtection="1">
      <alignment vertical="center" wrapText="1"/>
      <protection locked="0"/>
    </xf>
    <xf numFmtId="0" fontId="3" fillId="0" borderId="50" xfId="1" applyFont="1" applyFill="1" applyBorder="1" applyAlignment="1" applyProtection="1">
      <alignment horizontal="center" vertical="center" wrapText="1"/>
      <protection locked="0"/>
    </xf>
    <xf numFmtId="0" fontId="3" fillId="0" borderId="52"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right" vertical="top" wrapText="1"/>
      <protection locked="0"/>
    </xf>
    <xf numFmtId="164" fontId="3" fillId="0" borderId="0" xfId="1" applyNumberFormat="1" applyFont="1" applyFill="1" applyBorder="1" applyAlignment="1" applyProtection="1">
      <alignment vertical="center" wrapText="1"/>
      <protection locked="0"/>
    </xf>
    <xf numFmtId="0" fontId="3" fillId="0" borderId="0" xfId="1" applyFont="1" applyFill="1" applyBorder="1" applyAlignment="1">
      <alignment horizontal="center" vertical="center" wrapText="1"/>
    </xf>
    <xf numFmtId="164" fontId="3" fillId="0" borderId="0" xfId="1" applyNumberFormat="1" applyFont="1" applyFill="1" applyBorder="1" applyAlignment="1" applyProtection="1">
      <alignment vertical="top" wrapText="1"/>
      <protection locked="0"/>
    </xf>
    <xf numFmtId="0" fontId="3" fillId="0" borderId="24" xfId="1" applyFont="1" applyFill="1" applyBorder="1" applyAlignment="1" applyProtection="1">
      <alignment horizontal="center" vertical="center" wrapText="1"/>
      <protection locked="0"/>
    </xf>
    <xf numFmtId="0" fontId="3" fillId="0" borderId="53" xfId="1" applyFont="1" applyFill="1" applyBorder="1" applyAlignment="1" applyProtection="1">
      <alignment horizontal="center" vertical="center" wrapText="1"/>
      <protection locked="0"/>
    </xf>
    <xf numFmtId="164" fontId="3" fillId="0" borderId="25" xfId="1" applyNumberFormat="1" applyFont="1" applyFill="1" applyBorder="1" applyAlignment="1" applyProtection="1">
      <alignment vertical="center" wrapText="1"/>
      <protection locked="0"/>
    </xf>
    <xf numFmtId="0" fontId="9" fillId="0" borderId="0" xfId="1" applyFont="1" applyFill="1" applyBorder="1" applyAlignment="1" applyProtection="1">
      <alignment horizontal="center" vertical="center" wrapText="1"/>
      <protection locked="0"/>
    </xf>
    <xf numFmtId="0" fontId="3" fillId="0" borderId="54" xfId="1" applyFont="1" applyFill="1" applyBorder="1" applyAlignment="1" applyProtection="1">
      <alignment horizontal="center" vertical="center" wrapText="1"/>
      <protection locked="0"/>
    </xf>
    <xf numFmtId="0" fontId="3" fillId="0" borderId="55"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right" vertical="top" wrapText="1"/>
      <protection locked="0"/>
    </xf>
    <xf numFmtId="0" fontId="0" fillId="0" borderId="0" xfId="0" applyFill="1" applyAlignment="1">
      <alignment vertical="center"/>
    </xf>
    <xf numFmtId="0" fontId="3" fillId="0" borderId="2" xfId="1" applyFont="1" applyFill="1" applyBorder="1" applyAlignment="1">
      <alignment horizontal="center" vertical="center" wrapText="1"/>
    </xf>
    <xf numFmtId="0" fontId="2" fillId="0" borderId="0" xfId="1" applyFont="1" applyFill="1" applyBorder="1" applyAlignment="1" applyProtection="1">
      <protection locked="0"/>
    </xf>
    <xf numFmtId="0" fontId="2" fillId="0" borderId="0" xfId="1" applyFont="1" applyFill="1" applyBorder="1" applyAlignment="1"/>
    <xf numFmtId="0" fontId="3" fillId="0" borderId="0" xfId="1" applyFont="1" applyFill="1" applyBorder="1" applyAlignment="1"/>
    <xf numFmtId="0" fontId="3" fillId="0" borderId="24" xfId="1" applyFont="1" applyFill="1" applyBorder="1" applyAlignment="1">
      <alignment horizontal="center" vertical="center" wrapText="1"/>
    </xf>
    <xf numFmtId="0" fontId="3" fillId="0" borderId="25" xfId="1" applyFont="1" applyFill="1" applyBorder="1" applyAlignment="1">
      <alignment horizontal="center" vertical="top" wrapText="1"/>
    </xf>
    <xf numFmtId="0" fontId="0" fillId="0" borderId="24" xfId="0" applyBorder="1" applyAlignment="1">
      <alignment horizontal="center" vertical="center"/>
    </xf>
    <xf numFmtId="0" fontId="3" fillId="0" borderId="25" xfId="1" applyFont="1" applyFill="1" applyBorder="1" applyAlignment="1" applyProtection="1">
      <alignment horizontal="center" vertical="top" wrapText="1"/>
      <protection locked="0"/>
    </xf>
    <xf numFmtId="0" fontId="3" fillId="0" borderId="11" xfId="1" applyFont="1" applyFill="1" applyBorder="1" applyAlignment="1">
      <alignment horizontal="center" vertical="center" wrapText="1"/>
    </xf>
    <xf numFmtId="0" fontId="2" fillId="0" borderId="12" xfId="1" applyFont="1" applyFill="1" applyBorder="1" applyAlignment="1">
      <alignment horizontal="center"/>
    </xf>
    <xf numFmtId="0" fontId="2" fillId="0" borderId="12" xfId="1" applyFont="1" applyFill="1" applyBorder="1" applyAlignment="1">
      <alignment horizontal="center" vertical="center" wrapText="1"/>
    </xf>
    <xf numFmtId="164" fontId="2" fillId="0" borderId="12" xfId="1" applyNumberFormat="1" applyFont="1" applyFill="1" applyBorder="1" applyAlignment="1">
      <alignment vertical="top" wrapText="1"/>
    </xf>
    <xf numFmtId="0" fontId="2" fillId="0" borderId="13" xfId="1" applyFont="1" applyFill="1" applyBorder="1" applyAlignment="1">
      <alignment horizontal="center" vertical="top" wrapText="1"/>
    </xf>
    <xf numFmtId="164" fontId="3" fillId="0" borderId="59" xfId="1" applyNumberFormat="1" applyFont="1" applyFill="1" applyBorder="1" applyAlignment="1">
      <alignment vertical="top" wrapText="1"/>
    </xf>
    <xf numFmtId="0" fontId="3" fillId="0" borderId="59"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4" fillId="0" borderId="60" xfId="0" applyFont="1" applyBorder="1" applyAlignment="1">
      <alignment horizontal="center" vertical="center"/>
    </xf>
    <xf numFmtId="164" fontId="4" fillId="0" borderId="60" xfId="0" applyNumberFormat="1" applyFont="1" applyBorder="1" applyAlignment="1">
      <alignment horizontal="center" vertical="center"/>
    </xf>
    <xf numFmtId="0" fontId="4" fillId="0" borderId="60" xfId="0" applyFont="1" applyBorder="1" applyAlignment="1">
      <alignment horizontal="center"/>
    </xf>
    <xf numFmtId="0" fontId="9" fillId="0" borderId="12" xfId="0" applyFont="1" applyBorder="1" applyAlignment="1">
      <alignment horizontal="center" vertical="center"/>
    </xf>
    <xf numFmtId="164" fontId="9" fillId="0" borderId="10" xfId="1" applyNumberFormat="1" applyFont="1" applyFill="1" applyBorder="1" applyAlignment="1" applyProtection="1">
      <alignment horizontal="right" vertical="center" wrapText="1"/>
      <protection locked="0"/>
    </xf>
    <xf numFmtId="164" fontId="9" fillId="0" borderId="10" xfId="1" applyNumberFormat="1" applyFont="1" applyFill="1" applyBorder="1" applyAlignment="1" applyProtection="1">
      <alignment horizontal="right" vertical="top" wrapText="1"/>
      <protection locked="0"/>
    </xf>
    <xf numFmtId="164" fontId="4" fillId="0" borderId="10" xfId="1" applyNumberFormat="1" applyFont="1" applyFill="1" applyBorder="1" applyAlignment="1" applyProtection="1">
      <alignment vertical="center" wrapText="1"/>
      <protection locked="0"/>
    </xf>
    <xf numFmtId="0" fontId="2" fillId="0" borderId="12" xfId="1" applyFont="1" applyFill="1" applyBorder="1" applyAlignment="1">
      <alignment horizontal="center" vertical="center"/>
    </xf>
    <xf numFmtId="0" fontId="2" fillId="0" borderId="1" xfId="1" applyFont="1" applyFill="1" applyBorder="1" applyAlignment="1" applyProtection="1">
      <alignment vertical="center" wrapText="1"/>
      <protection locked="0"/>
    </xf>
    <xf numFmtId="164" fontId="4" fillId="0" borderId="61" xfId="1" applyNumberFormat="1" applyFont="1" applyFill="1" applyBorder="1" applyAlignment="1" applyProtection="1">
      <alignment vertical="center" wrapText="1"/>
      <protection locked="0"/>
    </xf>
    <xf numFmtId="1" fontId="3" fillId="0" borderId="1" xfId="1" applyNumberFormat="1" applyFont="1" applyFill="1" applyBorder="1" applyAlignment="1" applyProtection="1">
      <alignment horizontal="center" vertical="center" wrapText="1"/>
      <protection locked="0"/>
    </xf>
    <xf numFmtId="0" fontId="3" fillId="0" borderId="1" xfId="1" applyFont="1" applyFill="1" applyBorder="1" applyAlignment="1" applyProtection="1">
      <alignment horizontal="left" vertical="center" wrapText="1"/>
      <protection locked="0"/>
    </xf>
    <xf numFmtId="0" fontId="3" fillId="0" borderId="56" xfId="1" applyFont="1" applyFill="1" applyBorder="1" applyAlignment="1" applyProtection="1">
      <alignment horizontal="center" vertical="center" wrapText="1"/>
      <protection locked="0"/>
    </xf>
    <xf numFmtId="0" fontId="3" fillId="0" borderId="57" xfId="1" applyFont="1" applyFill="1" applyBorder="1" applyAlignment="1" applyProtection="1">
      <alignment horizontal="center" vertical="center" wrapText="1"/>
      <protection locked="0"/>
    </xf>
    <xf numFmtId="164" fontId="3" fillId="0" borderId="57" xfId="1" applyNumberFormat="1" applyFont="1" applyFill="1" applyBorder="1" applyAlignment="1" applyProtection="1">
      <alignment vertical="center" wrapText="1"/>
      <protection locked="0"/>
    </xf>
    <xf numFmtId="0" fontId="9" fillId="0" borderId="55" xfId="1" applyFont="1" applyFill="1" applyBorder="1" applyAlignment="1" applyProtection="1">
      <alignment vertical="top" wrapText="1"/>
      <protection locked="0"/>
    </xf>
    <xf numFmtId="0" fontId="3" fillId="0" borderId="59" xfId="1" applyFont="1" applyFill="1" applyBorder="1" applyAlignment="1" applyProtection="1">
      <alignment horizontal="center" vertical="center" wrapText="1"/>
      <protection locked="0"/>
    </xf>
    <xf numFmtId="164" fontId="3" fillId="0" borderId="59" xfId="1" applyNumberFormat="1" applyFont="1" applyFill="1" applyBorder="1" applyAlignment="1" applyProtection="1">
      <alignment horizontal="center" vertical="center" wrapText="1"/>
      <protection locked="0"/>
    </xf>
    <xf numFmtId="0" fontId="3" fillId="0" borderId="14" xfId="1" applyFont="1" applyFill="1" applyBorder="1" applyAlignment="1" applyProtection="1">
      <alignment vertical="center" wrapText="1"/>
      <protection locked="0"/>
    </xf>
    <xf numFmtId="0" fontId="0" fillId="0" borderId="0" xfId="0" applyAlignment="1">
      <alignment vertical="center"/>
    </xf>
    <xf numFmtId="165" fontId="3" fillId="0" borderId="1" xfId="1" applyNumberFormat="1" applyFont="1" applyFill="1" applyBorder="1" applyAlignment="1" applyProtection="1">
      <alignment horizontal="center" vertical="center" wrapText="1"/>
      <protection locked="0"/>
    </xf>
    <xf numFmtId="164" fontId="9" fillId="0" borderId="51" xfId="1" applyNumberFormat="1" applyFont="1" applyFill="1" applyBorder="1" applyAlignment="1" applyProtection="1">
      <alignment vertical="center" wrapText="1"/>
      <protection locked="0"/>
    </xf>
    <xf numFmtId="0" fontId="3" fillId="0" borderId="62" xfId="1" applyFont="1" applyFill="1" applyBorder="1" applyAlignment="1" applyProtection="1">
      <alignment vertical="top" wrapText="1"/>
    </xf>
    <xf numFmtId="164" fontId="3" fillId="0" borderId="63" xfId="1" applyNumberFormat="1" applyFont="1" applyFill="1" applyBorder="1" applyAlignment="1" applyProtection="1">
      <alignment horizontal="center" vertical="center" wrapText="1"/>
      <protection locked="0"/>
    </xf>
    <xf numFmtId="164" fontId="3" fillId="0" borderId="1" xfId="5" applyNumberFormat="1" applyFont="1" applyFill="1" applyBorder="1" applyAlignment="1" applyProtection="1">
      <alignment vertical="center" wrapText="1"/>
      <protection locked="0"/>
    </xf>
    <xf numFmtId="0" fontId="16" fillId="0" borderId="36" xfId="4" applyFont="1" applyBorder="1" applyAlignment="1">
      <alignment horizontal="left" vertical="center"/>
    </xf>
    <xf numFmtId="0" fontId="16" fillId="0" borderId="37" xfId="4" applyFont="1" applyBorder="1" applyAlignment="1">
      <alignment horizontal="left" vertical="center"/>
    </xf>
    <xf numFmtId="0" fontId="16" fillId="0" borderId="38" xfId="4" applyFont="1" applyBorder="1" applyAlignment="1">
      <alignment horizontal="left" vertical="center"/>
    </xf>
    <xf numFmtId="0" fontId="16" fillId="0" borderId="30" xfId="4" applyFont="1" applyBorder="1" applyAlignment="1">
      <alignment horizontal="left" vertical="center"/>
    </xf>
    <xf numFmtId="0" fontId="16" fillId="0" borderId="0" xfId="4" applyFont="1" applyBorder="1" applyAlignment="1">
      <alignment horizontal="left" vertical="center"/>
    </xf>
    <xf numFmtId="0" fontId="16" fillId="0" borderId="28" xfId="4" applyFont="1" applyBorder="1" applyAlignment="1">
      <alignment horizontal="left" vertical="center"/>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164" fontId="16" fillId="0" borderId="29" xfId="4" applyNumberFormat="1" applyFont="1" applyBorder="1" applyAlignment="1">
      <alignment horizontal="center" vertical="center"/>
    </xf>
    <xf numFmtId="164" fontId="16" fillId="0" borderId="31" xfId="4" applyNumberFormat="1" applyFont="1" applyBorder="1" applyAlignment="1">
      <alignment horizontal="center" vertical="center"/>
    </xf>
    <xf numFmtId="164" fontId="16" fillId="0" borderId="39" xfId="4" applyNumberFormat="1" applyFont="1" applyBorder="1" applyAlignment="1">
      <alignment horizontal="center" vertical="center"/>
    </xf>
    <xf numFmtId="0" fontId="5" fillId="0" borderId="47" xfId="4" applyFont="1" applyBorder="1" applyAlignment="1">
      <alignment horizontal="center" vertical="center" wrapText="1"/>
    </xf>
    <xf numFmtId="0" fontId="5" fillId="0" borderId="48" xfId="4" applyFont="1" applyBorder="1" applyAlignment="1">
      <alignment horizontal="center" vertical="center" wrapText="1"/>
    </xf>
    <xf numFmtId="0" fontId="5" fillId="0" borderId="49" xfId="4" applyFont="1" applyBorder="1" applyAlignment="1">
      <alignment horizontal="center" vertical="center" wrapText="1"/>
    </xf>
    <xf numFmtId="0" fontId="5" fillId="0" borderId="24" xfId="4" applyFont="1" applyBorder="1" applyAlignment="1">
      <alignment horizontal="center" vertical="center" wrapText="1"/>
    </xf>
    <xf numFmtId="0" fontId="5" fillId="0" borderId="0" xfId="4" applyFont="1" applyBorder="1" applyAlignment="1">
      <alignment horizontal="center" vertical="center" wrapText="1"/>
    </xf>
    <xf numFmtId="0" fontId="5" fillId="0" borderId="25" xfId="4" applyFont="1" applyBorder="1" applyAlignment="1">
      <alignment horizontal="center" vertical="center" wrapText="1"/>
    </xf>
    <xf numFmtId="0" fontId="5" fillId="0" borderId="11" xfId="4" applyFont="1" applyBorder="1" applyAlignment="1">
      <alignment horizontal="center" vertical="center" wrapText="1"/>
    </xf>
    <xf numFmtId="0" fontId="5" fillId="0" borderId="12" xfId="4" applyFont="1" applyBorder="1" applyAlignment="1">
      <alignment horizontal="center" vertical="center" wrapText="1"/>
    </xf>
    <xf numFmtId="0" fontId="5" fillId="0" borderId="13" xfId="4" applyFont="1" applyBorder="1" applyAlignment="1">
      <alignment horizontal="center" vertical="center" wrapText="1"/>
    </xf>
    <xf numFmtId="0" fontId="5" fillId="0" borderId="47" xfId="4" applyFont="1" applyBorder="1" applyAlignment="1">
      <alignment horizontal="center" vertical="center"/>
    </xf>
    <xf numFmtId="0" fontId="5" fillId="0" borderId="48" xfId="4" applyFont="1" applyBorder="1" applyAlignment="1">
      <alignment horizontal="center" vertical="center"/>
    </xf>
    <xf numFmtId="0" fontId="5" fillId="0" borderId="49" xfId="4" applyFont="1" applyBorder="1" applyAlignment="1">
      <alignment horizontal="center" vertical="center"/>
    </xf>
    <xf numFmtId="0" fontId="5" fillId="0" borderId="24" xfId="4" applyFont="1" applyBorder="1" applyAlignment="1">
      <alignment horizontal="center" vertical="center"/>
    </xf>
    <xf numFmtId="0" fontId="5" fillId="0" borderId="0" xfId="4" applyFont="1" applyBorder="1" applyAlignment="1">
      <alignment horizontal="center" vertical="center"/>
    </xf>
    <xf numFmtId="0" fontId="5" fillId="0" borderId="25" xfId="4" applyFont="1" applyBorder="1" applyAlignment="1">
      <alignment horizontal="center" vertical="center"/>
    </xf>
    <xf numFmtId="0" fontId="18" fillId="0" borderId="36" xfId="4" applyFont="1" applyBorder="1" applyAlignment="1">
      <alignment horizontal="left" vertical="center"/>
    </xf>
    <xf numFmtId="0" fontId="18" fillId="0" borderId="37" xfId="4" applyFont="1" applyBorder="1" applyAlignment="1">
      <alignment horizontal="left" vertical="center"/>
    </xf>
    <xf numFmtId="0" fontId="18" fillId="0" borderId="38" xfId="4" applyFont="1" applyBorder="1" applyAlignment="1">
      <alignment horizontal="left" vertical="center"/>
    </xf>
    <xf numFmtId="0" fontId="18" fillId="0" borderId="30" xfId="4" applyFont="1" applyBorder="1" applyAlignment="1">
      <alignment horizontal="left" vertical="center"/>
    </xf>
    <xf numFmtId="0" fontId="18" fillId="0" borderId="0" xfId="4" applyFont="1" applyBorder="1" applyAlignment="1">
      <alignment horizontal="left" vertical="center"/>
    </xf>
    <xf numFmtId="0" fontId="18" fillId="0" borderId="28" xfId="4" applyFont="1" applyBorder="1" applyAlignment="1">
      <alignment horizontal="left" vertical="center"/>
    </xf>
    <xf numFmtId="0" fontId="18" fillId="0" borderId="32" xfId="4" applyFont="1" applyBorder="1" applyAlignment="1">
      <alignment horizontal="left" vertical="center"/>
    </xf>
    <xf numFmtId="0" fontId="18" fillId="0" borderId="33" xfId="4" applyFont="1" applyBorder="1" applyAlignment="1">
      <alignment horizontal="left" vertical="center"/>
    </xf>
    <xf numFmtId="0" fontId="18" fillId="0" borderId="34" xfId="4" applyFont="1" applyBorder="1" applyAlignment="1">
      <alignment horizontal="left" vertical="center"/>
    </xf>
    <xf numFmtId="164" fontId="16" fillId="0" borderId="35" xfId="4" applyNumberFormat="1" applyFont="1" applyBorder="1" applyAlignment="1">
      <alignment horizontal="center" vertical="center"/>
    </xf>
    <xf numFmtId="0" fontId="16" fillId="2" borderId="44" xfId="4" applyFont="1" applyFill="1" applyBorder="1" applyAlignment="1">
      <alignment horizontal="left" vertical="center"/>
    </xf>
    <xf numFmtId="0" fontId="16" fillId="2" borderId="45" xfId="4" applyFont="1" applyFill="1" applyBorder="1" applyAlignment="1">
      <alignment horizontal="left" vertical="center"/>
    </xf>
    <xf numFmtId="0" fontId="16" fillId="2" borderId="46" xfId="4" applyFont="1" applyFill="1" applyBorder="1" applyAlignment="1">
      <alignment horizontal="left" vertical="center"/>
    </xf>
    <xf numFmtId="0" fontId="16" fillId="2" borderId="30" xfId="4" applyFont="1" applyFill="1" applyBorder="1" applyAlignment="1">
      <alignment horizontal="left" vertical="center"/>
    </xf>
    <xf numFmtId="0" fontId="16" fillId="2" borderId="0" xfId="4" applyFont="1" applyFill="1" applyBorder="1" applyAlignment="1">
      <alignment horizontal="left" vertical="center"/>
    </xf>
    <xf numFmtId="0" fontId="16" fillId="2" borderId="28" xfId="4" applyFont="1" applyFill="1" applyBorder="1" applyAlignment="1">
      <alignment horizontal="left" vertical="center"/>
    </xf>
    <xf numFmtId="0" fontId="16" fillId="2" borderId="41" xfId="4" applyFont="1" applyFill="1" applyBorder="1" applyAlignment="1">
      <alignment horizontal="left" vertical="center"/>
    </xf>
    <xf numFmtId="0" fontId="16" fillId="2" borderId="42" xfId="4" applyFont="1" applyFill="1" applyBorder="1" applyAlignment="1">
      <alignment horizontal="left" vertical="center"/>
    </xf>
    <xf numFmtId="0" fontId="16" fillId="2" borderId="43" xfId="4" applyFont="1" applyFill="1" applyBorder="1" applyAlignment="1">
      <alignment horizontal="left" vertical="center"/>
    </xf>
    <xf numFmtId="164" fontId="16" fillId="2" borderId="40" xfId="4" applyNumberFormat="1" applyFont="1" applyFill="1" applyBorder="1" applyAlignment="1">
      <alignment horizontal="center" vertical="center"/>
    </xf>
    <xf numFmtId="164" fontId="16" fillId="2" borderId="31" xfId="4" applyNumberFormat="1" applyFont="1" applyFill="1" applyBorder="1" applyAlignment="1">
      <alignment horizontal="center" vertical="center"/>
    </xf>
    <xf numFmtId="164" fontId="16" fillId="2" borderId="39" xfId="4" applyNumberFormat="1" applyFont="1" applyFill="1" applyBorder="1" applyAlignment="1">
      <alignment horizontal="center" vertical="center"/>
    </xf>
    <xf numFmtId="164" fontId="16" fillId="0" borderId="40" xfId="4" applyNumberFormat="1" applyFont="1" applyBorder="1" applyAlignment="1">
      <alignment horizontal="center" vertical="center"/>
    </xf>
    <xf numFmtId="0" fontId="18" fillId="0" borderId="41" xfId="4" applyFont="1" applyBorder="1" applyAlignment="1">
      <alignment horizontal="left" vertical="center"/>
    </xf>
    <xf numFmtId="0" fontId="18" fillId="0" borderId="42" xfId="4" applyFont="1" applyBorder="1" applyAlignment="1">
      <alignment horizontal="left" vertical="center"/>
    </xf>
    <xf numFmtId="0" fontId="18" fillId="0" borderId="43" xfId="4" applyFont="1" applyBorder="1" applyAlignment="1">
      <alignment horizontal="left" vertical="center"/>
    </xf>
    <xf numFmtId="0" fontId="9" fillId="0" borderId="50" xfId="1" applyFont="1" applyFill="1" applyBorder="1" applyAlignment="1" applyProtection="1">
      <alignment horizontal="right" vertical="center" wrapText="1"/>
      <protection locked="0"/>
    </xf>
    <xf numFmtId="0" fontId="9" fillId="0" borderId="52" xfId="1" applyFont="1" applyFill="1" applyBorder="1" applyAlignment="1" applyProtection="1">
      <alignment horizontal="right" vertical="center" wrapText="1"/>
      <protection locked="0"/>
    </xf>
    <xf numFmtId="0" fontId="9" fillId="0" borderId="51" xfId="1" applyFont="1" applyFill="1" applyBorder="1" applyAlignment="1" applyProtection="1">
      <alignment horizontal="right" vertical="center" wrapText="1"/>
      <protection locked="0"/>
    </xf>
    <xf numFmtId="0" fontId="9" fillId="0" borderId="17" xfId="1" applyFont="1" applyFill="1" applyBorder="1" applyAlignment="1" applyProtection="1">
      <alignment horizontal="left" vertical="top" wrapText="1"/>
      <protection locked="0"/>
    </xf>
    <xf numFmtId="0" fontId="9" fillId="0" borderId="18" xfId="1" applyFont="1" applyFill="1" applyBorder="1" applyAlignment="1" applyProtection="1">
      <alignment horizontal="left" vertical="top" wrapText="1"/>
      <protection locked="0"/>
    </xf>
    <xf numFmtId="0" fontId="9" fillId="0" borderId="19" xfId="1" applyFont="1" applyFill="1" applyBorder="1" applyAlignment="1" applyProtection="1">
      <alignment horizontal="left" vertical="top" wrapText="1"/>
      <protection locked="0"/>
    </xf>
    <xf numFmtId="164" fontId="4" fillId="0" borderId="20" xfId="1" applyNumberFormat="1" applyFont="1" applyFill="1" applyBorder="1" applyAlignment="1" applyProtection="1">
      <alignment horizontal="right" vertical="center" wrapText="1"/>
      <protection locked="0"/>
    </xf>
    <xf numFmtId="0" fontId="4" fillId="0" borderId="19" xfId="1" applyFont="1" applyFill="1" applyBorder="1" applyAlignment="1" applyProtection="1">
      <alignment horizontal="right" vertical="center" wrapText="1"/>
      <protection locked="0"/>
    </xf>
    <xf numFmtId="0" fontId="9" fillId="0" borderId="52" xfId="1" applyFont="1" applyFill="1" applyBorder="1" applyAlignment="1" applyProtection="1">
      <alignment horizontal="right" vertical="top" wrapText="1"/>
      <protection locked="0"/>
    </xf>
    <xf numFmtId="0" fontId="9" fillId="0" borderId="51" xfId="1" applyFont="1" applyFill="1" applyBorder="1" applyAlignment="1" applyProtection="1">
      <alignment horizontal="right" vertical="top" wrapText="1"/>
      <protection locked="0"/>
    </xf>
    <xf numFmtId="0" fontId="9" fillId="0" borderId="53" xfId="1" applyFont="1" applyFill="1" applyBorder="1" applyAlignment="1" applyProtection="1">
      <alignment horizontal="right" vertical="top" wrapText="1"/>
      <protection locked="0"/>
    </xf>
    <xf numFmtId="0" fontId="9" fillId="0" borderId="56" xfId="1" applyFont="1" applyFill="1" applyBorder="1" applyAlignment="1" applyProtection="1">
      <alignment horizontal="right" vertical="top" wrapText="1"/>
      <protection locked="0"/>
    </xf>
    <xf numFmtId="0" fontId="9" fillId="0" borderId="57" xfId="1" applyFont="1" applyFill="1" applyBorder="1" applyAlignment="1" applyProtection="1">
      <alignment horizontal="right" vertical="top" wrapText="1"/>
      <protection locked="0"/>
    </xf>
    <xf numFmtId="0" fontId="9" fillId="0" borderId="58" xfId="1" applyFont="1" applyFill="1" applyBorder="1" applyAlignment="1" applyProtection="1">
      <alignment horizontal="right" vertical="top" wrapText="1"/>
      <protection locked="0"/>
    </xf>
  </cellXfs>
  <cellStyles count="6">
    <cellStyle name="Normal" xfId="0" builtinId="0"/>
    <cellStyle name="Normal 2" xfId="1"/>
    <cellStyle name="Normal 3" xfId="4"/>
    <cellStyle name="Normal 5" xfId="2"/>
    <cellStyle name="Percent" xfId="5" builtinId="5"/>
    <cellStyle name="Style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abSelected="1" view="pageBreakPreview" topLeftCell="A13" zoomScale="102" zoomScaleSheetLayoutView="102" workbookViewId="0">
      <selection activeCell="E36" sqref="E36"/>
    </sheetView>
  </sheetViews>
  <sheetFormatPr defaultColWidth="10" defaultRowHeight="14.25" x14ac:dyDescent="0.2"/>
  <cols>
    <col min="1" max="3" width="10" style="36"/>
    <col min="4" max="4" width="29.28515625" style="36" customWidth="1"/>
    <col min="5" max="5" width="39.28515625" style="39" customWidth="1"/>
    <col min="6" max="6" width="17.28515625" style="36" customWidth="1"/>
    <col min="7" max="16384" width="10" style="36"/>
  </cols>
  <sheetData>
    <row r="1" spans="1:6" ht="15.6" customHeight="1" x14ac:dyDescent="0.2">
      <c r="A1" s="115" t="s">
        <v>270</v>
      </c>
      <c r="B1" s="116"/>
      <c r="C1" s="116"/>
      <c r="D1" s="116"/>
      <c r="E1" s="117"/>
      <c r="F1" s="35"/>
    </row>
    <row r="2" spans="1:6" ht="13.9" customHeight="1" x14ac:dyDescent="0.2">
      <c r="A2" s="118"/>
      <c r="B2" s="119"/>
      <c r="C2" s="119"/>
      <c r="D2" s="119"/>
      <c r="E2" s="120"/>
      <c r="F2" s="37"/>
    </row>
    <row r="3" spans="1:6" ht="13.9" customHeight="1" x14ac:dyDescent="0.2">
      <c r="A3" s="118"/>
      <c r="B3" s="119"/>
      <c r="C3" s="119"/>
      <c r="D3" s="119"/>
      <c r="E3" s="120"/>
      <c r="F3" s="37"/>
    </row>
    <row r="4" spans="1:6" ht="13.9" customHeight="1" thickBot="1" x14ac:dyDescent="0.25">
      <c r="A4" s="121"/>
      <c r="B4" s="122"/>
      <c r="C4" s="122"/>
      <c r="D4" s="122"/>
      <c r="E4" s="123"/>
      <c r="F4" s="37"/>
    </row>
    <row r="5" spans="1:6" ht="15.6" customHeight="1" x14ac:dyDescent="0.25">
      <c r="A5" s="124" t="s">
        <v>118</v>
      </c>
      <c r="B5" s="125"/>
      <c r="C5" s="125"/>
      <c r="D5" s="125"/>
      <c r="E5" s="126"/>
      <c r="F5" s="38"/>
    </row>
    <row r="6" spans="1:6" ht="16.149999999999999" customHeight="1" x14ac:dyDescent="0.2">
      <c r="A6" s="127"/>
      <c r="B6" s="128"/>
      <c r="C6" s="128"/>
      <c r="D6" s="128"/>
      <c r="E6" s="129"/>
    </row>
    <row r="7" spans="1:6" ht="15.6" customHeight="1" x14ac:dyDescent="0.2">
      <c r="A7" s="130" t="s">
        <v>121</v>
      </c>
      <c r="B7" s="131"/>
      <c r="C7" s="131"/>
      <c r="D7" s="132"/>
      <c r="E7" s="112"/>
    </row>
    <row r="8" spans="1:6" x14ac:dyDescent="0.2">
      <c r="A8" s="133"/>
      <c r="B8" s="134"/>
      <c r="C8" s="134"/>
      <c r="D8" s="135"/>
      <c r="E8" s="113"/>
    </row>
    <row r="9" spans="1:6" x14ac:dyDescent="0.2">
      <c r="A9" s="136"/>
      <c r="B9" s="137"/>
      <c r="C9" s="137"/>
      <c r="D9" s="138"/>
      <c r="E9" s="139"/>
    </row>
    <row r="10" spans="1:6" ht="15.6" customHeight="1" x14ac:dyDescent="0.2">
      <c r="A10" s="130" t="str">
        <f>Earthworks!C2</f>
        <v>SECTION B: EARTHWORKS</v>
      </c>
      <c r="B10" s="131"/>
      <c r="C10" s="131"/>
      <c r="D10" s="132"/>
      <c r="E10" s="112"/>
    </row>
    <row r="11" spans="1:6" x14ac:dyDescent="0.2">
      <c r="A11" s="133"/>
      <c r="B11" s="134"/>
      <c r="C11" s="134"/>
      <c r="D11" s="135"/>
      <c r="E11" s="113"/>
    </row>
    <row r="12" spans="1:6" x14ac:dyDescent="0.2">
      <c r="A12" s="136"/>
      <c r="B12" s="137"/>
      <c r="C12" s="137"/>
      <c r="D12" s="138"/>
      <c r="E12" s="139"/>
    </row>
    <row r="13" spans="1:6" ht="15.6" customHeight="1" x14ac:dyDescent="0.2">
      <c r="A13" s="130" t="str">
        <f>'Broiler House &amp; EQUIPMENT'!C2</f>
        <v>SECTION C : BROILER HOUSE&amp; EQUIPMENT</v>
      </c>
      <c r="B13" s="131"/>
      <c r="C13" s="131"/>
      <c r="D13" s="132"/>
      <c r="E13" s="112"/>
    </row>
    <row r="14" spans="1:6" ht="14.25" customHeight="1" x14ac:dyDescent="0.2">
      <c r="A14" s="133"/>
      <c r="B14" s="134"/>
      <c r="C14" s="134"/>
      <c r="D14" s="135"/>
      <c r="E14" s="113"/>
    </row>
    <row r="15" spans="1:6" ht="14.25" customHeight="1" x14ac:dyDescent="0.2">
      <c r="A15" s="136"/>
      <c r="B15" s="137"/>
      <c r="C15" s="137"/>
      <c r="D15" s="138"/>
      <c r="E15" s="139"/>
    </row>
    <row r="16" spans="1:6" ht="15.6" customHeight="1" x14ac:dyDescent="0.2">
      <c r="A16" s="103" t="s">
        <v>185</v>
      </c>
      <c r="B16" s="104"/>
      <c r="C16" s="104"/>
      <c r="D16" s="105"/>
      <c r="E16" s="112"/>
    </row>
    <row r="17" spans="1:5" ht="15.6" customHeight="1" x14ac:dyDescent="0.2">
      <c r="A17" s="106"/>
      <c r="B17" s="107"/>
      <c r="C17" s="107"/>
      <c r="D17" s="108"/>
      <c r="E17" s="113"/>
    </row>
    <row r="18" spans="1:5" ht="15.6" customHeight="1" thickBot="1" x14ac:dyDescent="0.25">
      <c r="A18" s="109"/>
      <c r="B18" s="110"/>
      <c r="C18" s="110"/>
      <c r="D18" s="111"/>
      <c r="E18" s="114"/>
    </row>
    <row r="19" spans="1:5" ht="16.149999999999999" customHeight="1" thickTop="1" x14ac:dyDescent="0.2">
      <c r="A19" s="130" t="s">
        <v>130</v>
      </c>
      <c r="B19" s="131"/>
      <c r="C19" s="131"/>
      <c r="D19" s="132"/>
      <c r="E19" s="152"/>
    </row>
    <row r="20" spans="1:5" x14ac:dyDescent="0.2">
      <c r="A20" s="133"/>
      <c r="B20" s="134"/>
      <c r="C20" s="134"/>
      <c r="D20" s="135"/>
      <c r="E20" s="113"/>
    </row>
    <row r="21" spans="1:5" x14ac:dyDescent="0.2">
      <c r="A21" s="136"/>
      <c r="B21" s="137"/>
      <c r="C21" s="137"/>
      <c r="D21" s="138"/>
      <c r="E21" s="139"/>
    </row>
    <row r="22" spans="1:5" ht="15.6" customHeight="1" x14ac:dyDescent="0.2">
      <c r="A22" s="130" t="s">
        <v>119</v>
      </c>
      <c r="B22" s="131"/>
      <c r="C22" s="131"/>
      <c r="D22" s="132"/>
      <c r="E22" s="112"/>
    </row>
    <row r="23" spans="1:5" ht="15.6" customHeight="1" x14ac:dyDescent="0.2">
      <c r="A23" s="133"/>
      <c r="B23" s="134"/>
      <c r="C23" s="134"/>
      <c r="D23" s="135"/>
      <c r="E23" s="113"/>
    </row>
    <row r="24" spans="1:5" ht="15.6" customHeight="1" thickBot="1" x14ac:dyDescent="0.25">
      <c r="A24" s="136"/>
      <c r="B24" s="137"/>
      <c r="C24" s="137"/>
      <c r="D24" s="138"/>
      <c r="E24" s="114"/>
    </row>
    <row r="25" spans="1:5" ht="16.149999999999999" customHeight="1" thickTop="1" x14ac:dyDescent="0.2">
      <c r="A25" s="130" t="s">
        <v>122</v>
      </c>
      <c r="B25" s="131"/>
      <c r="C25" s="131"/>
      <c r="D25" s="132"/>
      <c r="E25" s="152"/>
    </row>
    <row r="26" spans="1:5" ht="15.6" customHeight="1" x14ac:dyDescent="0.2">
      <c r="A26" s="133"/>
      <c r="B26" s="134"/>
      <c r="C26" s="134"/>
      <c r="D26" s="135"/>
      <c r="E26" s="113"/>
    </row>
    <row r="27" spans="1:5" ht="16.149999999999999" customHeight="1" thickBot="1" x14ac:dyDescent="0.25">
      <c r="A27" s="153"/>
      <c r="B27" s="154"/>
      <c r="C27" s="154"/>
      <c r="D27" s="155"/>
      <c r="E27" s="114"/>
    </row>
    <row r="28" spans="1:5" ht="16.149999999999999" customHeight="1" thickTop="1" x14ac:dyDescent="0.2">
      <c r="A28" s="140" t="s">
        <v>120</v>
      </c>
      <c r="B28" s="141"/>
      <c r="C28" s="141"/>
      <c r="D28" s="142"/>
      <c r="E28" s="149"/>
    </row>
    <row r="29" spans="1:5" ht="15.6" customHeight="1" x14ac:dyDescent="0.2">
      <c r="A29" s="143"/>
      <c r="B29" s="144"/>
      <c r="C29" s="144"/>
      <c r="D29" s="145"/>
      <c r="E29" s="150"/>
    </row>
    <row r="30" spans="1:5" ht="16.149999999999999" customHeight="1" thickBot="1" x14ac:dyDescent="0.25">
      <c r="A30" s="146"/>
      <c r="B30" s="147"/>
      <c r="C30" s="147"/>
      <c r="D30" s="148"/>
      <c r="E30" s="151"/>
    </row>
    <row r="31" spans="1:5" ht="15" thickTop="1" x14ac:dyDescent="0.2"/>
  </sheetData>
  <mergeCells count="18">
    <mergeCell ref="A28:D30"/>
    <mergeCell ref="E28:E30"/>
    <mergeCell ref="A19:D21"/>
    <mergeCell ref="E19:E21"/>
    <mergeCell ref="A22:D24"/>
    <mergeCell ref="E22:E24"/>
    <mergeCell ref="A25:D27"/>
    <mergeCell ref="E25:E27"/>
    <mergeCell ref="A16:D18"/>
    <mergeCell ref="E16:E18"/>
    <mergeCell ref="A1:E4"/>
    <mergeCell ref="A5:E6"/>
    <mergeCell ref="A7:D9"/>
    <mergeCell ref="E7:E9"/>
    <mergeCell ref="A10:D12"/>
    <mergeCell ref="E10:E12"/>
    <mergeCell ref="A13:D15"/>
    <mergeCell ref="E13:E15"/>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&amp;C&amp;"Bookman Old Style,Regular"&amp;K01+024SUMMARY,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130" zoomScaleNormal="100" zoomScaleSheetLayoutView="130" workbookViewId="0">
      <selection activeCell="G49" sqref="G49"/>
    </sheetView>
  </sheetViews>
  <sheetFormatPr defaultRowHeight="16.149999999999999" customHeight="1" x14ac:dyDescent="0.25"/>
  <cols>
    <col min="1" max="1" width="8.7109375" style="4" customWidth="1"/>
    <col min="2" max="2" width="11.7109375" style="4" customWidth="1"/>
    <col min="3" max="3" width="66.7109375" style="16" customWidth="1"/>
    <col min="4" max="4" width="8.7109375" style="5" customWidth="1"/>
    <col min="5" max="5" width="8.7109375" customWidth="1"/>
    <col min="6" max="6" width="16.7109375" style="40" customWidth="1"/>
    <col min="7" max="7" width="16.7109375" style="11" customWidth="1"/>
  </cols>
  <sheetData>
    <row r="1" spans="1:7" s="4" customFormat="1" ht="16.149999999999999" customHeight="1" thickBot="1" x14ac:dyDescent="0.25">
      <c r="A1" s="78" t="s">
        <v>100</v>
      </c>
      <c r="B1" s="78" t="s">
        <v>13</v>
      </c>
      <c r="C1" s="80" t="s">
        <v>14</v>
      </c>
      <c r="D1" s="78" t="s">
        <v>1</v>
      </c>
      <c r="E1" s="78" t="s">
        <v>49</v>
      </c>
      <c r="F1" s="79" t="s">
        <v>2</v>
      </c>
      <c r="G1" s="78" t="s">
        <v>3</v>
      </c>
    </row>
    <row r="2" spans="1:7" ht="16.149999999999999" customHeight="1" thickBot="1" x14ac:dyDescent="0.3">
      <c r="A2" s="70"/>
      <c r="B2" s="81" t="s">
        <v>0</v>
      </c>
      <c r="C2" s="71" t="s">
        <v>40</v>
      </c>
      <c r="D2" s="72"/>
      <c r="E2" s="72"/>
      <c r="F2" s="73"/>
      <c r="G2" s="74"/>
    </row>
    <row r="3" spans="1:7" ht="16.149999999999999" customHeight="1" x14ac:dyDescent="0.25">
      <c r="A3" s="66"/>
      <c r="B3" s="76" t="s">
        <v>38</v>
      </c>
      <c r="C3" s="64" t="s">
        <v>133</v>
      </c>
      <c r="D3" s="76"/>
      <c r="E3" s="52"/>
      <c r="F3" s="75"/>
      <c r="G3" s="67"/>
    </row>
    <row r="4" spans="1:7" ht="48" x14ac:dyDescent="0.25">
      <c r="A4" s="18" t="s">
        <v>50</v>
      </c>
      <c r="B4" s="7"/>
      <c r="C4" s="1" t="s">
        <v>93</v>
      </c>
      <c r="D4" s="7" t="s">
        <v>17</v>
      </c>
      <c r="E4" s="14">
        <v>1</v>
      </c>
      <c r="F4" s="9"/>
      <c r="G4" s="33"/>
    </row>
    <row r="5" spans="1:7" ht="18" customHeight="1" x14ac:dyDescent="0.25">
      <c r="A5" s="18" t="s">
        <v>54</v>
      </c>
      <c r="B5" s="7"/>
      <c r="C5" s="1" t="s">
        <v>91</v>
      </c>
      <c r="D5" s="7" t="str">
        <f>IF(ISTEXT(C5),"Sum","")</f>
        <v>Sum</v>
      </c>
      <c r="E5" s="14">
        <f>IF(D5="SUM",1,"")</f>
        <v>1</v>
      </c>
      <c r="F5" s="9"/>
      <c r="G5" s="33"/>
    </row>
    <row r="6" spans="1:7" ht="18" customHeight="1" x14ac:dyDescent="0.25">
      <c r="A6" s="18" t="s">
        <v>55</v>
      </c>
      <c r="B6" s="7"/>
      <c r="C6" s="1" t="s">
        <v>92</v>
      </c>
      <c r="D6" s="7" t="str">
        <f>IF(ISTEXT(C6),"Sum","")</f>
        <v>Sum</v>
      </c>
      <c r="E6" s="14">
        <v>1</v>
      </c>
      <c r="F6" s="9"/>
      <c r="G6" s="33"/>
    </row>
    <row r="7" spans="1:7" ht="18" customHeight="1" x14ac:dyDescent="0.25">
      <c r="A7" s="18" t="s">
        <v>56</v>
      </c>
      <c r="B7" s="7"/>
      <c r="C7" s="1" t="s">
        <v>18</v>
      </c>
      <c r="D7" s="7" t="str">
        <f t="shared" ref="D7:D9" si="0">IF(ISTEXT(C7),"Sum","")</f>
        <v>Sum</v>
      </c>
      <c r="E7" s="14">
        <f t="shared" ref="E7:E22" si="1">IF(D7="SUM",1,"")</f>
        <v>1</v>
      </c>
      <c r="F7" s="9"/>
      <c r="G7" s="33"/>
    </row>
    <row r="8" spans="1:7" ht="18" customHeight="1" x14ac:dyDescent="0.25">
      <c r="A8" s="18" t="s">
        <v>57</v>
      </c>
      <c r="B8" s="7"/>
      <c r="C8" s="1" t="s">
        <v>65</v>
      </c>
      <c r="D8" s="7" t="str">
        <f t="shared" si="0"/>
        <v>Sum</v>
      </c>
      <c r="E8" s="14">
        <f t="shared" si="1"/>
        <v>1</v>
      </c>
      <c r="F8" s="9"/>
      <c r="G8" s="33"/>
    </row>
    <row r="9" spans="1:7" ht="29.25" customHeight="1" x14ac:dyDescent="0.25">
      <c r="A9" s="18" t="s">
        <v>58</v>
      </c>
      <c r="B9" s="7"/>
      <c r="C9" s="1" t="s">
        <v>284</v>
      </c>
      <c r="D9" s="7" t="str">
        <f t="shared" si="0"/>
        <v>Sum</v>
      </c>
      <c r="E9" s="14">
        <f t="shared" si="1"/>
        <v>1</v>
      </c>
      <c r="F9" s="9"/>
      <c r="G9" s="33"/>
    </row>
    <row r="10" spans="1:7" ht="18" customHeight="1" x14ac:dyDescent="0.25">
      <c r="A10" s="18"/>
      <c r="B10" s="7"/>
      <c r="C10" s="1"/>
      <c r="D10" s="7"/>
      <c r="E10" s="14"/>
      <c r="F10" s="9"/>
      <c r="G10" s="33"/>
    </row>
    <row r="11" spans="1:7" ht="16.149999999999999" customHeight="1" x14ac:dyDescent="0.25">
      <c r="A11" s="156" t="s">
        <v>126</v>
      </c>
      <c r="B11" s="157"/>
      <c r="C11" s="157"/>
      <c r="D11" s="157"/>
      <c r="E11" s="157"/>
      <c r="F11" s="158"/>
      <c r="G11" s="83"/>
    </row>
    <row r="12" spans="1:7" ht="16.149999999999999" customHeight="1" x14ac:dyDescent="0.25">
      <c r="A12" s="68"/>
      <c r="B12" s="62" t="s">
        <v>38</v>
      </c>
      <c r="C12" s="63" t="s">
        <v>134</v>
      </c>
      <c r="D12" s="8"/>
      <c r="E12" s="13"/>
      <c r="F12" s="34"/>
      <c r="G12" s="69"/>
    </row>
    <row r="13" spans="1:7" ht="36" x14ac:dyDescent="0.25">
      <c r="A13" s="18" t="s">
        <v>51</v>
      </c>
      <c r="B13" s="7"/>
      <c r="C13" s="1" t="s">
        <v>41</v>
      </c>
      <c r="D13" s="7" t="s">
        <v>17</v>
      </c>
      <c r="E13" s="14">
        <v>1</v>
      </c>
      <c r="F13" s="9"/>
      <c r="G13" s="33"/>
    </row>
    <row r="14" spans="1:7" ht="18" customHeight="1" x14ac:dyDescent="0.25">
      <c r="A14" s="18" t="s">
        <v>59</v>
      </c>
      <c r="B14" s="7"/>
      <c r="C14" s="1" t="s">
        <v>91</v>
      </c>
      <c r="D14" s="7" t="s">
        <v>168</v>
      </c>
      <c r="E14" s="14">
        <v>6</v>
      </c>
      <c r="F14" s="9"/>
      <c r="G14" s="33"/>
    </row>
    <row r="15" spans="1:7" ht="18" customHeight="1" x14ac:dyDescent="0.25">
      <c r="A15" s="18" t="s">
        <v>60</v>
      </c>
      <c r="B15" s="7"/>
      <c r="C15" s="1" t="s">
        <v>92</v>
      </c>
      <c r="D15" s="7" t="s">
        <v>168</v>
      </c>
      <c r="E15" s="14">
        <v>6</v>
      </c>
      <c r="F15" s="9"/>
      <c r="G15" s="33"/>
    </row>
    <row r="16" spans="1:7" ht="18" customHeight="1" x14ac:dyDescent="0.25">
      <c r="A16" s="18" t="s">
        <v>61</v>
      </c>
      <c r="B16" s="7"/>
      <c r="C16" s="1" t="s">
        <v>18</v>
      </c>
      <c r="D16" s="7" t="s">
        <v>168</v>
      </c>
      <c r="E16" s="14">
        <v>6</v>
      </c>
      <c r="F16" s="9"/>
      <c r="G16" s="33"/>
    </row>
    <row r="17" spans="1:7" ht="18" customHeight="1" x14ac:dyDescent="0.25">
      <c r="A17" s="18" t="s">
        <v>62</v>
      </c>
      <c r="B17" s="7"/>
      <c r="C17" s="1" t="s">
        <v>65</v>
      </c>
      <c r="D17" s="7" t="s">
        <v>168</v>
      </c>
      <c r="E17" s="14">
        <v>6</v>
      </c>
      <c r="F17" s="9"/>
      <c r="G17" s="33"/>
    </row>
    <row r="18" spans="1:7" ht="18" customHeight="1" x14ac:dyDescent="0.25">
      <c r="A18" s="18" t="s">
        <v>63</v>
      </c>
      <c r="B18" s="7"/>
      <c r="C18" s="1" t="s">
        <v>39</v>
      </c>
      <c r="D18" s="7" t="s">
        <v>168</v>
      </c>
      <c r="E18" s="14">
        <v>6</v>
      </c>
      <c r="F18" s="9"/>
      <c r="G18" s="33"/>
    </row>
    <row r="19" spans="1:7" ht="16.149999999999999" customHeight="1" x14ac:dyDescent="0.25">
      <c r="A19" s="18"/>
      <c r="B19" s="7"/>
      <c r="C19" s="1"/>
      <c r="D19" s="7"/>
      <c r="E19" s="14"/>
      <c r="F19" s="9"/>
      <c r="G19" s="33"/>
    </row>
    <row r="20" spans="1:7" ht="16.149999999999999" customHeight="1" x14ac:dyDescent="0.25">
      <c r="A20" s="48"/>
      <c r="B20" s="49"/>
      <c r="C20" s="157" t="s">
        <v>127</v>
      </c>
      <c r="D20" s="157"/>
      <c r="E20" s="157"/>
      <c r="F20" s="158"/>
      <c r="G20" s="82"/>
    </row>
    <row r="21" spans="1:7" ht="16.149999999999999" customHeight="1" x14ac:dyDescent="0.25">
      <c r="A21" s="54"/>
      <c r="B21" s="57" t="s">
        <v>95</v>
      </c>
      <c r="C21" s="63" t="s">
        <v>99</v>
      </c>
      <c r="D21" s="13"/>
      <c r="E21" s="13"/>
      <c r="F21" s="53"/>
      <c r="G21" s="69"/>
    </row>
    <row r="22" spans="1:7" ht="16.149999999999999" customHeight="1" x14ac:dyDescent="0.25">
      <c r="A22" s="18" t="s">
        <v>52</v>
      </c>
      <c r="B22" s="7">
        <v>8.6999999999999993</v>
      </c>
      <c r="C22" s="1" t="s">
        <v>19</v>
      </c>
      <c r="D22" s="7"/>
      <c r="E22" s="14" t="str">
        <f t="shared" si="1"/>
        <v/>
      </c>
      <c r="F22" s="9"/>
      <c r="G22" s="33"/>
    </row>
    <row r="23" spans="1:7" ht="16.149999999999999" customHeight="1" x14ac:dyDescent="0.25">
      <c r="A23" s="18" t="s">
        <v>66</v>
      </c>
      <c r="B23" s="7"/>
      <c r="C23" s="1" t="s">
        <v>20</v>
      </c>
      <c r="D23" s="7" t="s">
        <v>94</v>
      </c>
      <c r="E23" s="14">
        <f>IF(ISBLANK(D23),"",1)</f>
        <v>1</v>
      </c>
      <c r="F23" s="9"/>
      <c r="G23" s="33" t="str">
        <f>IF(ISBLANK(E23),"","Rate Only")</f>
        <v>Rate Only</v>
      </c>
    </row>
    <row r="24" spans="1:7" ht="16.149999999999999" customHeight="1" x14ac:dyDescent="0.25">
      <c r="A24" s="18" t="s">
        <v>67</v>
      </c>
      <c r="B24" s="7"/>
      <c r="C24" s="1" t="s">
        <v>64</v>
      </c>
      <c r="D24" s="7" t="s">
        <v>94</v>
      </c>
      <c r="E24" s="14">
        <f>IF(ISBLANK(D24),"",1)</f>
        <v>1</v>
      </c>
      <c r="F24" s="9"/>
      <c r="G24" s="33" t="str">
        <f t="shared" ref="G24:G47" si="2">IF(ISBLANK(E24),"","Rate Only")</f>
        <v>Rate Only</v>
      </c>
    </row>
    <row r="25" spans="1:7" ht="16.149999999999999" customHeight="1" x14ac:dyDescent="0.25">
      <c r="A25" s="18" t="s">
        <v>68</v>
      </c>
      <c r="B25" s="7"/>
      <c r="C25" s="1" t="s">
        <v>21</v>
      </c>
      <c r="D25" s="7" t="s">
        <v>94</v>
      </c>
      <c r="E25" s="14">
        <f t="shared" ref="E25:E47" si="3">IF(ISBLANK(D25),"",1)</f>
        <v>1</v>
      </c>
      <c r="F25" s="9"/>
      <c r="G25" s="33" t="str">
        <f t="shared" si="2"/>
        <v>Rate Only</v>
      </c>
    </row>
    <row r="26" spans="1:7" ht="16.149999999999999" customHeight="1" x14ac:dyDescent="0.25">
      <c r="A26" s="18" t="s">
        <v>69</v>
      </c>
      <c r="B26" s="7"/>
      <c r="C26" s="1" t="s">
        <v>22</v>
      </c>
      <c r="D26" s="7" t="s">
        <v>94</v>
      </c>
      <c r="E26" s="14">
        <f t="shared" si="3"/>
        <v>1</v>
      </c>
      <c r="F26" s="9"/>
      <c r="G26" s="33" t="str">
        <f t="shared" si="2"/>
        <v>Rate Only</v>
      </c>
    </row>
    <row r="27" spans="1:7" ht="16.149999999999999" customHeight="1" x14ac:dyDescent="0.25">
      <c r="A27" s="18" t="s">
        <v>70</v>
      </c>
      <c r="B27" s="7"/>
      <c r="C27" s="1" t="s">
        <v>23</v>
      </c>
      <c r="D27" s="7" t="s">
        <v>94</v>
      </c>
      <c r="E27" s="14">
        <f t="shared" si="3"/>
        <v>1</v>
      </c>
      <c r="F27" s="9"/>
      <c r="G27" s="33" t="str">
        <f t="shared" si="2"/>
        <v>Rate Only</v>
      </c>
    </row>
    <row r="28" spans="1:7" ht="16.149999999999999" customHeight="1" x14ac:dyDescent="0.25">
      <c r="A28" s="18" t="s">
        <v>71</v>
      </c>
      <c r="B28" s="7"/>
      <c r="C28" s="1" t="s">
        <v>24</v>
      </c>
      <c r="D28" s="7" t="s">
        <v>94</v>
      </c>
      <c r="E28" s="14">
        <f t="shared" si="3"/>
        <v>1</v>
      </c>
      <c r="F28" s="9"/>
      <c r="G28" s="33" t="str">
        <f t="shared" si="2"/>
        <v>Rate Only</v>
      </c>
    </row>
    <row r="29" spans="1:7" ht="16.149999999999999" customHeight="1" x14ac:dyDescent="0.25">
      <c r="A29" s="18" t="s">
        <v>72</v>
      </c>
      <c r="B29" s="7"/>
      <c r="C29" s="1" t="s">
        <v>25</v>
      </c>
      <c r="D29" s="7" t="s">
        <v>94</v>
      </c>
      <c r="E29" s="14">
        <f t="shared" si="3"/>
        <v>1</v>
      </c>
      <c r="F29" s="9"/>
      <c r="G29" s="33" t="str">
        <f t="shared" si="2"/>
        <v>Rate Only</v>
      </c>
    </row>
    <row r="30" spans="1:7" ht="16.149999999999999" customHeight="1" x14ac:dyDescent="0.25">
      <c r="A30" s="18" t="s">
        <v>73</v>
      </c>
      <c r="B30" s="7"/>
      <c r="C30" s="1" t="s">
        <v>26</v>
      </c>
      <c r="D30" s="7" t="s">
        <v>94</v>
      </c>
      <c r="E30" s="14">
        <f t="shared" si="3"/>
        <v>1</v>
      </c>
      <c r="F30" s="9"/>
      <c r="G30" s="33" t="str">
        <f t="shared" si="2"/>
        <v>Rate Only</v>
      </c>
    </row>
    <row r="31" spans="1:7" ht="16.149999999999999" customHeight="1" x14ac:dyDescent="0.25">
      <c r="A31" s="18" t="s">
        <v>74</v>
      </c>
      <c r="B31" s="7"/>
      <c r="C31" s="1" t="s">
        <v>27</v>
      </c>
      <c r="D31" s="7" t="s">
        <v>94</v>
      </c>
      <c r="E31" s="14">
        <f t="shared" si="3"/>
        <v>1</v>
      </c>
      <c r="F31" s="9"/>
      <c r="G31" s="33" t="str">
        <f t="shared" si="2"/>
        <v>Rate Only</v>
      </c>
    </row>
    <row r="32" spans="1:7" ht="16.149999999999999" customHeight="1" x14ac:dyDescent="0.25">
      <c r="A32" s="18" t="s">
        <v>75</v>
      </c>
      <c r="B32" s="7"/>
      <c r="C32" s="1" t="s">
        <v>28</v>
      </c>
      <c r="D32" s="7" t="s">
        <v>94</v>
      </c>
      <c r="E32" s="14">
        <f t="shared" si="3"/>
        <v>1</v>
      </c>
      <c r="F32" s="9"/>
      <c r="G32" s="33" t="str">
        <f t="shared" si="2"/>
        <v>Rate Only</v>
      </c>
    </row>
    <row r="33" spans="1:7" ht="16.149999999999999" customHeight="1" x14ac:dyDescent="0.25">
      <c r="A33" s="18"/>
      <c r="B33" s="7"/>
      <c r="C33" s="1"/>
      <c r="D33" s="7"/>
      <c r="E33" s="14"/>
      <c r="F33" s="9"/>
      <c r="G33" s="33" t="str">
        <f t="shared" si="2"/>
        <v/>
      </c>
    </row>
    <row r="34" spans="1:7" ht="16.149999999999999" customHeight="1" x14ac:dyDescent="0.25">
      <c r="A34" s="18" t="s">
        <v>53</v>
      </c>
      <c r="B34" s="7">
        <v>8.6999999999999993</v>
      </c>
      <c r="C34" s="1" t="s">
        <v>29</v>
      </c>
      <c r="D34" s="7"/>
      <c r="E34" s="14" t="str">
        <f t="shared" si="3"/>
        <v/>
      </c>
      <c r="F34" s="9"/>
      <c r="G34" s="33"/>
    </row>
    <row r="35" spans="1:7" ht="16.149999999999999" customHeight="1" x14ac:dyDescent="0.25">
      <c r="A35" s="18" t="s">
        <v>76</v>
      </c>
      <c r="B35" s="7"/>
      <c r="C35" s="1" t="s">
        <v>132</v>
      </c>
      <c r="D35" s="7" t="s">
        <v>94</v>
      </c>
      <c r="E35" s="14">
        <f t="shared" si="3"/>
        <v>1</v>
      </c>
      <c r="F35" s="9"/>
      <c r="G35" s="33" t="str">
        <f t="shared" si="2"/>
        <v>Rate Only</v>
      </c>
    </row>
    <row r="36" spans="1:7" ht="16.149999999999999" customHeight="1" x14ac:dyDescent="0.25">
      <c r="A36" s="18" t="s">
        <v>77</v>
      </c>
      <c r="B36" s="7"/>
      <c r="C36" s="1" t="s">
        <v>30</v>
      </c>
      <c r="D36" s="7" t="s">
        <v>94</v>
      </c>
      <c r="E36" s="14">
        <f t="shared" si="3"/>
        <v>1</v>
      </c>
      <c r="F36" s="9"/>
      <c r="G36" s="33" t="str">
        <f t="shared" si="2"/>
        <v>Rate Only</v>
      </c>
    </row>
    <row r="37" spans="1:7" ht="16.149999999999999" customHeight="1" x14ac:dyDescent="0.25">
      <c r="A37" s="18" t="s">
        <v>78</v>
      </c>
      <c r="B37" s="7"/>
      <c r="C37" s="1" t="s">
        <v>31</v>
      </c>
      <c r="D37" s="7" t="s">
        <v>94</v>
      </c>
      <c r="E37" s="14">
        <f t="shared" si="3"/>
        <v>1</v>
      </c>
      <c r="F37" s="9"/>
      <c r="G37" s="33" t="str">
        <f t="shared" si="2"/>
        <v>Rate Only</v>
      </c>
    </row>
    <row r="38" spans="1:7" ht="16.149999999999999" customHeight="1" x14ac:dyDescent="0.25">
      <c r="A38" s="18" t="s">
        <v>79</v>
      </c>
      <c r="B38" s="7"/>
      <c r="C38" s="1" t="s">
        <v>32</v>
      </c>
      <c r="D38" s="7" t="s">
        <v>94</v>
      </c>
      <c r="E38" s="14">
        <f t="shared" si="3"/>
        <v>1</v>
      </c>
      <c r="F38" s="9"/>
      <c r="G38" s="33" t="str">
        <f t="shared" si="2"/>
        <v>Rate Only</v>
      </c>
    </row>
    <row r="39" spans="1:7" ht="16.149999999999999" customHeight="1" x14ac:dyDescent="0.25">
      <c r="A39" s="18" t="s">
        <v>80</v>
      </c>
      <c r="B39" s="7"/>
      <c r="C39" s="1" t="s">
        <v>33</v>
      </c>
      <c r="D39" s="7" t="s">
        <v>94</v>
      </c>
      <c r="E39" s="14">
        <f t="shared" si="3"/>
        <v>1</v>
      </c>
      <c r="F39" s="9"/>
      <c r="G39" s="33" t="str">
        <f t="shared" si="2"/>
        <v>Rate Only</v>
      </c>
    </row>
    <row r="40" spans="1:7" ht="16.149999999999999" customHeight="1" x14ac:dyDescent="0.25">
      <c r="A40" s="18" t="s">
        <v>81</v>
      </c>
      <c r="B40" s="7"/>
      <c r="C40" s="1" t="s">
        <v>34</v>
      </c>
      <c r="D40" s="7" t="s">
        <v>94</v>
      </c>
      <c r="E40" s="14">
        <f t="shared" si="3"/>
        <v>1</v>
      </c>
      <c r="F40" s="9"/>
      <c r="G40" s="33" t="str">
        <f t="shared" si="2"/>
        <v>Rate Only</v>
      </c>
    </row>
    <row r="41" spans="1:7" ht="16.149999999999999" customHeight="1" x14ac:dyDescent="0.25">
      <c r="A41" s="18" t="s">
        <v>82</v>
      </c>
      <c r="B41" s="7"/>
      <c r="C41" s="1" t="s">
        <v>90</v>
      </c>
      <c r="D41" s="7" t="s">
        <v>94</v>
      </c>
      <c r="E41" s="14">
        <f t="shared" si="3"/>
        <v>1</v>
      </c>
      <c r="F41" s="9"/>
      <c r="G41" s="33" t="str">
        <f t="shared" si="2"/>
        <v>Rate Only</v>
      </c>
    </row>
    <row r="42" spans="1:7" ht="16.149999999999999" customHeight="1" x14ac:dyDescent="0.25">
      <c r="A42" s="18" t="s">
        <v>83</v>
      </c>
      <c r="B42" s="7"/>
      <c r="C42" s="1" t="s">
        <v>35</v>
      </c>
      <c r="D42" s="7" t="s">
        <v>94</v>
      </c>
      <c r="E42" s="14">
        <f t="shared" si="3"/>
        <v>1</v>
      </c>
      <c r="F42" s="9"/>
      <c r="G42" s="33" t="str">
        <f t="shared" si="2"/>
        <v>Rate Only</v>
      </c>
    </row>
    <row r="43" spans="1:7" ht="16.149999999999999" customHeight="1" x14ac:dyDescent="0.25">
      <c r="A43" s="18" t="s">
        <v>84</v>
      </c>
      <c r="B43" s="7"/>
      <c r="C43" s="1" t="s">
        <v>36</v>
      </c>
      <c r="D43" s="7" t="s">
        <v>94</v>
      </c>
      <c r="E43" s="14">
        <f t="shared" si="3"/>
        <v>1</v>
      </c>
      <c r="F43" s="9"/>
      <c r="G43" s="33" t="str">
        <f t="shared" si="2"/>
        <v>Rate Only</v>
      </c>
    </row>
    <row r="44" spans="1:7" ht="16.149999999999999" customHeight="1" x14ac:dyDescent="0.25">
      <c r="A44" s="18" t="s">
        <v>85</v>
      </c>
      <c r="B44" s="7"/>
      <c r="C44" s="1" t="s">
        <v>98</v>
      </c>
      <c r="D44" s="7" t="s">
        <v>94</v>
      </c>
      <c r="E44" s="14">
        <f t="shared" si="3"/>
        <v>1</v>
      </c>
      <c r="F44" s="9"/>
      <c r="G44" s="33" t="str">
        <f t="shared" si="2"/>
        <v>Rate Only</v>
      </c>
    </row>
    <row r="45" spans="1:7" ht="16.149999999999999" customHeight="1" x14ac:dyDescent="0.25">
      <c r="A45" s="18" t="s">
        <v>86</v>
      </c>
      <c r="B45" s="7"/>
      <c r="C45" s="1" t="s">
        <v>37</v>
      </c>
      <c r="D45" s="7" t="s">
        <v>94</v>
      </c>
      <c r="E45" s="14">
        <f t="shared" si="3"/>
        <v>1</v>
      </c>
      <c r="F45" s="9"/>
      <c r="G45" s="33" t="str">
        <f t="shared" si="2"/>
        <v>Rate Only</v>
      </c>
    </row>
    <row r="46" spans="1:7" ht="16.149999999999999" customHeight="1" x14ac:dyDescent="0.25">
      <c r="A46" s="18" t="s">
        <v>87</v>
      </c>
      <c r="B46" s="7"/>
      <c r="C46" s="1" t="s">
        <v>96</v>
      </c>
      <c r="D46" s="7" t="s">
        <v>94</v>
      </c>
      <c r="E46" s="14">
        <f t="shared" si="3"/>
        <v>1</v>
      </c>
      <c r="F46" s="9"/>
      <c r="G46" s="33" t="str">
        <f t="shared" si="2"/>
        <v>Rate Only</v>
      </c>
    </row>
    <row r="47" spans="1:7" ht="16.149999999999999" customHeight="1" x14ac:dyDescent="0.25">
      <c r="A47" s="18" t="s">
        <v>88</v>
      </c>
      <c r="B47" s="7"/>
      <c r="C47" s="1" t="s">
        <v>97</v>
      </c>
      <c r="D47" s="7" t="s">
        <v>94</v>
      </c>
      <c r="E47" s="14">
        <f t="shared" si="3"/>
        <v>1</v>
      </c>
      <c r="F47" s="9"/>
      <c r="G47" s="33" t="str">
        <f t="shared" si="2"/>
        <v>Rate Only</v>
      </c>
    </row>
    <row r="48" spans="1:7" ht="16.149999999999999" customHeight="1" x14ac:dyDescent="0.25">
      <c r="A48" s="54"/>
      <c r="B48" s="77"/>
      <c r="C48" s="65"/>
      <c r="D48" s="8"/>
      <c r="E48" s="13"/>
      <c r="F48" s="34"/>
      <c r="G48" s="69"/>
    </row>
    <row r="49" spans="1:7" ht="16.149999999999999" customHeight="1" x14ac:dyDescent="0.25">
      <c r="A49" s="48"/>
      <c r="B49" s="49"/>
      <c r="C49" s="157" t="s">
        <v>89</v>
      </c>
      <c r="D49" s="157"/>
      <c r="E49" s="157"/>
      <c r="F49" s="158"/>
      <c r="G49" s="84"/>
    </row>
  </sheetData>
  <mergeCells count="3">
    <mergeCell ref="A11:F11"/>
    <mergeCell ref="C20:F20"/>
    <mergeCell ref="C49:F49"/>
  </mergeCells>
  <printOptions horizontalCentered="1"/>
  <pageMargins left="0.23622047244094491" right="0.23622047244094491" top="0.74803149606299213" bottom="0.74803149606299213" header="0.31496062992125984" footer="0.31496062992125984"/>
  <pageSetup paperSize="9" scale="97" orientation="landscape" r:id="rId1"/>
  <headerFooter>
    <oddHeader>&amp;C&amp;"Bookman Old Style,Regular"&amp;8&amp;K01+032SECTION A: PREMILINARY &amp; GENERAL</oddHeader>
    <oddFooter>&amp;C&amp;"Bookman Old Style,Regular"&amp;8&amp;K01+024SECTION A: PRELIMINARY &amp; GENERAL, Page &amp;P of &amp;N</oddFooter>
  </headerFooter>
  <rowBreaks count="1" manualBreakCount="1">
    <brk id="20" max="6" man="1"/>
  </rowBreaks>
  <ignoredErrors>
    <ignoredError sqref="G2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118" zoomScaleNormal="118" zoomScaleSheetLayoutView="124" workbookViewId="0">
      <selection activeCell="E22" sqref="E22"/>
    </sheetView>
  </sheetViews>
  <sheetFormatPr defaultColWidth="8.85546875" defaultRowHeight="16.149999999999999" customHeight="1" x14ac:dyDescent="0.2"/>
  <cols>
    <col min="1" max="1" width="8.7109375" style="6" customWidth="1"/>
    <col min="2" max="2" width="11.7109375" style="6" customWidth="1"/>
    <col min="3" max="3" width="66.7109375" style="3" customWidth="1"/>
    <col min="4" max="4" width="8.7109375" style="6" customWidth="1"/>
    <col min="5" max="5" width="11.42578125" style="26" bestFit="1" customWidth="1"/>
    <col min="6" max="7" width="16.7109375" style="31" customWidth="1"/>
    <col min="8" max="16384" width="8.85546875" style="3"/>
  </cols>
  <sheetData>
    <row r="1" spans="1:7" ht="16.149999999999999" customHeight="1" thickBot="1" x14ac:dyDescent="0.25">
      <c r="A1" s="27" t="s">
        <v>100</v>
      </c>
      <c r="B1" s="25" t="s">
        <v>13</v>
      </c>
      <c r="C1" s="25" t="s">
        <v>14</v>
      </c>
      <c r="D1" s="25" t="s">
        <v>1</v>
      </c>
      <c r="E1" s="28" t="s">
        <v>49</v>
      </c>
      <c r="F1" s="30" t="s">
        <v>2</v>
      </c>
      <c r="G1" s="32" t="s">
        <v>3</v>
      </c>
    </row>
    <row r="2" spans="1:7" ht="16.149999999999999" customHeight="1" x14ac:dyDescent="0.2">
      <c r="A2" s="21"/>
      <c r="C2" s="22" t="s">
        <v>191</v>
      </c>
      <c r="D2" s="22"/>
      <c r="E2" s="29"/>
      <c r="F2" s="23"/>
      <c r="G2" s="24"/>
    </row>
    <row r="3" spans="1:7" ht="16.149999999999999" customHeight="1" x14ac:dyDescent="0.2">
      <c r="A3" s="20" t="s">
        <v>104</v>
      </c>
      <c r="B3" s="12" t="s">
        <v>101</v>
      </c>
      <c r="C3" s="45" t="s">
        <v>5</v>
      </c>
      <c r="D3" s="12"/>
      <c r="E3" s="46"/>
      <c r="F3" s="41"/>
      <c r="G3" s="42"/>
    </row>
    <row r="4" spans="1:7" ht="16.149999999999999" customHeight="1" x14ac:dyDescent="0.2">
      <c r="A4" s="18"/>
      <c r="B4" s="7"/>
      <c r="C4" s="1"/>
      <c r="D4" s="7"/>
      <c r="E4" s="14"/>
      <c r="F4" s="9"/>
      <c r="G4" s="33"/>
    </row>
    <row r="5" spans="1:7" ht="24" x14ac:dyDescent="0.2">
      <c r="A5" s="18" t="s">
        <v>105</v>
      </c>
      <c r="B5" s="7"/>
      <c r="C5" s="1" t="s">
        <v>190</v>
      </c>
      <c r="D5" s="7" t="s">
        <v>15</v>
      </c>
      <c r="E5" s="14">
        <f>120*15*1</f>
        <v>1800</v>
      </c>
      <c r="F5" s="9"/>
      <c r="G5" s="33"/>
    </row>
    <row r="6" spans="1:7" ht="16.149999999999999" customHeight="1" x14ac:dyDescent="0.2">
      <c r="A6" s="18" t="s">
        <v>106</v>
      </c>
      <c r="B6" s="7"/>
      <c r="C6" s="1" t="s">
        <v>10</v>
      </c>
      <c r="D6" s="7"/>
      <c r="E6" s="14"/>
      <c r="F6" s="9"/>
      <c r="G6" s="33"/>
    </row>
    <row r="7" spans="1:7" ht="16.149999999999999" customHeight="1" x14ac:dyDescent="0.2">
      <c r="A7" s="18" t="s">
        <v>107</v>
      </c>
      <c r="B7" s="7"/>
      <c r="C7" s="1" t="s">
        <v>8</v>
      </c>
      <c r="D7" s="7" t="s">
        <v>15</v>
      </c>
      <c r="E7" s="14">
        <v>1</v>
      </c>
      <c r="F7" s="9"/>
      <c r="G7" s="33"/>
    </row>
    <row r="8" spans="1:7" ht="16.149999999999999" customHeight="1" x14ac:dyDescent="0.2">
      <c r="A8" s="18" t="s">
        <v>108</v>
      </c>
      <c r="B8" s="7"/>
      <c r="C8" s="1" t="s">
        <v>9</v>
      </c>
      <c r="D8" s="7" t="s">
        <v>15</v>
      </c>
      <c r="E8" s="14">
        <v>1</v>
      </c>
      <c r="F8" s="9"/>
      <c r="G8" s="33"/>
    </row>
    <row r="9" spans="1:7" ht="16.149999999999999" customHeight="1" x14ac:dyDescent="0.2">
      <c r="A9" s="18" t="s">
        <v>109</v>
      </c>
      <c r="B9" s="7"/>
      <c r="C9" s="1" t="s">
        <v>6</v>
      </c>
      <c r="D9" s="7" t="s">
        <v>15</v>
      </c>
      <c r="E9" s="14">
        <v>1</v>
      </c>
      <c r="F9" s="9"/>
      <c r="G9" s="33"/>
    </row>
    <row r="10" spans="1:7" ht="16.149999999999999" customHeight="1" x14ac:dyDescent="0.2">
      <c r="A10" s="18" t="s">
        <v>110</v>
      </c>
      <c r="B10" s="7"/>
      <c r="C10" s="1" t="s">
        <v>7</v>
      </c>
      <c r="D10" s="7" t="s">
        <v>15</v>
      </c>
      <c r="E10" s="14">
        <v>1</v>
      </c>
      <c r="F10" s="9"/>
      <c r="G10" s="33"/>
    </row>
    <row r="11" spans="1:7" ht="16.149999999999999" customHeight="1" x14ac:dyDescent="0.2">
      <c r="A11" s="18"/>
      <c r="B11" s="7"/>
      <c r="C11" s="1"/>
      <c r="D11" s="7"/>
      <c r="E11" s="14"/>
      <c r="F11" s="9"/>
      <c r="G11" s="33"/>
    </row>
    <row r="12" spans="1:7" ht="16.149999999999999" customHeight="1" x14ac:dyDescent="0.2">
      <c r="A12" s="48"/>
      <c r="B12" s="49"/>
      <c r="C12" s="164" t="s">
        <v>124</v>
      </c>
      <c r="D12" s="164"/>
      <c r="E12" s="165"/>
      <c r="F12" s="47"/>
      <c r="G12" s="99"/>
    </row>
    <row r="13" spans="1:7" ht="16.149999999999999" customHeight="1" x14ac:dyDescent="0.2">
      <c r="A13" s="18" t="s">
        <v>111</v>
      </c>
      <c r="B13" s="7"/>
      <c r="C13" s="2" t="s">
        <v>189</v>
      </c>
      <c r="D13" s="7"/>
      <c r="E13" s="14"/>
      <c r="F13" s="9"/>
      <c r="G13" s="33"/>
    </row>
    <row r="14" spans="1:7" ht="16.149999999999999" customHeight="1" x14ac:dyDescent="0.2">
      <c r="A14" s="18"/>
      <c r="B14" s="7"/>
      <c r="C14" s="1"/>
      <c r="D14" s="7"/>
      <c r="E14" s="14"/>
      <c r="F14" s="9"/>
      <c r="G14" s="33"/>
    </row>
    <row r="15" spans="1:7" ht="48" x14ac:dyDescent="0.2">
      <c r="A15" s="18" t="s">
        <v>112</v>
      </c>
      <c r="B15" s="7"/>
      <c r="C15" s="1" t="s">
        <v>269</v>
      </c>
      <c r="D15" s="7" t="s">
        <v>186</v>
      </c>
      <c r="E15" s="14">
        <v>1</v>
      </c>
      <c r="F15" s="9">
        <v>100000</v>
      </c>
      <c r="G15" s="33">
        <f>F15*E15</f>
        <v>100000</v>
      </c>
    </row>
    <row r="16" spans="1:7" ht="12" x14ac:dyDescent="0.2">
      <c r="A16" s="18" t="s">
        <v>113</v>
      </c>
      <c r="B16" s="7"/>
      <c r="C16" s="1" t="s">
        <v>187</v>
      </c>
      <c r="D16" s="7" t="s">
        <v>188</v>
      </c>
      <c r="E16" s="102">
        <f>G15</f>
        <v>100000</v>
      </c>
      <c r="F16" s="9"/>
      <c r="G16" s="33"/>
    </row>
    <row r="17" spans="1:7" ht="31.5" customHeight="1" x14ac:dyDescent="0.2">
      <c r="A17" s="18" t="s">
        <v>114</v>
      </c>
      <c r="B17" s="7"/>
      <c r="C17" s="1" t="s">
        <v>117</v>
      </c>
      <c r="D17" s="7" t="s">
        <v>15</v>
      </c>
      <c r="E17" s="14">
        <f>1*15*120</f>
        <v>1800</v>
      </c>
      <c r="F17" s="9"/>
      <c r="G17" s="33"/>
    </row>
    <row r="18" spans="1:7" ht="36" x14ac:dyDescent="0.2">
      <c r="A18" s="18" t="s">
        <v>115</v>
      </c>
      <c r="B18" s="7"/>
      <c r="C18" s="1" t="s">
        <v>116</v>
      </c>
      <c r="D18" s="7" t="s">
        <v>15</v>
      </c>
      <c r="E18" s="14">
        <v>10</v>
      </c>
      <c r="F18" s="7"/>
      <c r="G18" s="9"/>
    </row>
    <row r="19" spans="1:7" ht="16.149999999999999" customHeight="1" thickBot="1" x14ac:dyDescent="0.25">
      <c r="A19" s="48"/>
      <c r="B19" s="49"/>
      <c r="C19" s="164" t="s">
        <v>125</v>
      </c>
      <c r="D19" s="164"/>
      <c r="E19" s="165"/>
      <c r="F19" s="47"/>
      <c r="G19" s="99"/>
    </row>
    <row r="20" spans="1:7" ht="16.149999999999999" customHeight="1" thickBot="1" x14ac:dyDescent="0.25">
      <c r="A20" s="19"/>
      <c r="B20" s="17"/>
      <c r="C20" s="159" t="s">
        <v>123</v>
      </c>
      <c r="D20" s="160"/>
      <c r="E20" s="161"/>
      <c r="F20" s="162"/>
      <c r="G20" s="163"/>
    </row>
  </sheetData>
  <mergeCells count="4">
    <mergeCell ref="C20:E20"/>
    <mergeCell ref="F20:G20"/>
    <mergeCell ref="C12:E12"/>
    <mergeCell ref="C19:E19"/>
  </mergeCells>
  <pageMargins left="0.7" right="0.7" top="0.75" bottom="0.75" header="0.3" footer="0.3"/>
  <pageSetup paperSize="9" scale="86" orientation="landscape" r:id="rId1"/>
  <headerFooter>
    <oddHeader>&amp;C&amp;"Bookman Old Style,Regular"SECTION B: EARTHWORKS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view="pageBreakPreview" zoomScale="118" zoomScaleNormal="142" zoomScaleSheetLayoutView="118" workbookViewId="0">
      <selection activeCell="F66" sqref="F66:F83"/>
    </sheetView>
  </sheetViews>
  <sheetFormatPr defaultRowHeight="18" customHeight="1" x14ac:dyDescent="0.25"/>
  <cols>
    <col min="1" max="1" width="8.7109375" style="61" customWidth="1"/>
    <col min="2" max="2" width="11.7109375" customWidth="1"/>
    <col min="3" max="3" width="66.7109375" style="97" customWidth="1"/>
    <col min="4" max="4" width="8.7109375" style="4" customWidth="1"/>
    <col min="5" max="5" width="8.7109375" style="6" customWidth="1"/>
    <col min="6" max="6" width="16.7109375" style="10" customWidth="1"/>
    <col min="7" max="7" width="16.7109375" customWidth="1"/>
  </cols>
  <sheetData>
    <row r="1" spans="1:7" ht="16.149999999999999" customHeight="1" thickBot="1" x14ac:dyDescent="0.3">
      <c r="A1" s="78"/>
      <c r="B1" s="78" t="s">
        <v>13</v>
      </c>
      <c r="C1" s="78" t="s">
        <v>14</v>
      </c>
      <c r="D1" s="78" t="s">
        <v>1</v>
      </c>
      <c r="E1" s="78" t="s">
        <v>49</v>
      </c>
      <c r="F1" s="79" t="s">
        <v>2</v>
      </c>
      <c r="G1" s="78" t="s">
        <v>3</v>
      </c>
    </row>
    <row r="2" spans="1:7" ht="15.75" thickBot="1" x14ac:dyDescent="0.3">
      <c r="A2" s="70"/>
      <c r="B2" s="81" t="s">
        <v>103</v>
      </c>
      <c r="C2" s="85" t="s">
        <v>184</v>
      </c>
      <c r="D2" s="72"/>
      <c r="E2" s="72"/>
      <c r="F2" s="73"/>
      <c r="G2" s="74"/>
    </row>
    <row r="3" spans="1:7" ht="12.6" customHeight="1" x14ac:dyDescent="0.25">
      <c r="A3" s="18" t="s">
        <v>202</v>
      </c>
      <c r="B3" s="7"/>
      <c r="C3" s="86" t="s">
        <v>4</v>
      </c>
      <c r="D3" s="7"/>
      <c r="E3" s="7"/>
      <c r="F3" s="9"/>
      <c r="G3" s="33"/>
    </row>
    <row r="4" spans="1:7" ht="24" x14ac:dyDescent="0.25">
      <c r="A4" s="18" t="s">
        <v>193</v>
      </c>
      <c r="B4" s="7" t="s">
        <v>102</v>
      </c>
      <c r="C4" s="14" t="s">
        <v>275</v>
      </c>
      <c r="D4" s="7" t="s">
        <v>16</v>
      </c>
      <c r="E4" s="7">
        <f>120*15*1.5</f>
        <v>2700</v>
      </c>
      <c r="F4" s="9"/>
      <c r="G4" s="33"/>
    </row>
    <row r="5" spans="1:7" ht="36" x14ac:dyDescent="0.25">
      <c r="A5" s="18" t="s">
        <v>194</v>
      </c>
      <c r="B5" s="7"/>
      <c r="C5" s="14" t="s">
        <v>135</v>
      </c>
      <c r="D5" s="7" t="s">
        <v>16</v>
      </c>
      <c r="E5" s="7">
        <f>120*15*1.5</f>
        <v>2700</v>
      </c>
      <c r="F5" s="9"/>
      <c r="G5" s="33"/>
    </row>
    <row r="6" spans="1:7" ht="15" customHeight="1" thickBot="1" x14ac:dyDescent="0.3">
      <c r="A6" s="167" t="s">
        <v>203</v>
      </c>
      <c r="B6" s="168"/>
      <c r="C6" s="168"/>
      <c r="D6" s="168"/>
      <c r="E6" s="168"/>
      <c r="F6" s="169"/>
      <c r="G6" s="87"/>
    </row>
    <row r="7" spans="1:7" ht="15" x14ac:dyDescent="0.25">
      <c r="A7" s="18" t="s">
        <v>195</v>
      </c>
      <c r="B7" s="7" t="s">
        <v>101</v>
      </c>
      <c r="C7" s="86" t="s">
        <v>136</v>
      </c>
      <c r="D7" s="7"/>
      <c r="E7" s="7"/>
      <c r="F7" s="9"/>
      <c r="G7" s="33"/>
    </row>
    <row r="8" spans="1:7" ht="24" x14ac:dyDescent="0.25">
      <c r="A8" s="18" t="s">
        <v>196</v>
      </c>
      <c r="B8" s="7"/>
      <c r="C8" s="14" t="s">
        <v>276</v>
      </c>
      <c r="D8" s="7" t="s">
        <v>15</v>
      </c>
      <c r="E8" s="88">
        <f>0.7*0.7*1*18*2+300*0.7*0.8</f>
        <v>185.64</v>
      </c>
      <c r="F8" s="9"/>
      <c r="G8" s="33"/>
    </row>
    <row r="9" spans="1:7" ht="11.45" customHeight="1" x14ac:dyDescent="0.25">
      <c r="A9" s="18" t="s">
        <v>197</v>
      </c>
      <c r="B9" s="7"/>
      <c r="C9" s="14" t="s">
        <v>10</v>
      </c>
      <c r="D9" s="7"/>
      <c r="E9" s="7"/>
      <c r="F9" s="9"/>
      <c r="G9" s="33"/>
    </row>
    <row r="10" spans="1:7" ht="15" x14ac:dyDescent="0.25">
      <c r="A10" s="18" t="s">
        <v>198</v>
      </c>
      <c r="B10" s="7"/>
      <c r="C10" s="14" t="s">
        <v>8</v>
      </c>
      <c r="D10" s="7" t="s">
        <v>15</v>
      </c>
      <c r="E10" s="7">
        <v>1</v>
      </c>
      <c r="F10" s="9"/>
      <c r="G10" s="33"/>
    </row>
    <row r="11" spans="1:7" ht="15" x14ac:dyDescent="0.25">
      <c r="A11" s="18" t="s">
        <v>199</v>
      </c>
      <c r="B11" s="7"/>
      <c r="C11" s="14" t="s">
        <v>9</v>
      </c>
      <c r="D11" s="7" t="s">
        <v>15</v>
      </c>
      <c r="E11" s="7">
        <v>1</v>
      </c>
      <c r="F11" s="9"/>
      <c r="G11" s="33"/>
    </row>
    <row r="12" spans="1:7" ht="15" x14ac:dyDescent="0.25">
      <c r="A12" s="18" t="s">
        <v>200</v>
      </c>
      <c r="B12" s="7"/>
      <c r="C12" s="14" t="s">
        <v>6</v>
      </c>
      <c r="D12" s="7" t="s">
        <v>15</v>
      </c>
      <c r="E12" s="7">
        <v>1</v>
      </c>
      <c r="F12" s="9"/>
      <c r="G12" s="33"/>
    </row>
    <row r="13" spans="1:7" ht="15" x14ac:dyDescent="0.25">
      <c r="A13" s="18" t="s">
        <v>201</v>
      </c>
      <c r="B13" s="7"/>
      <c r="C13" s="14" t="s">
        <v>7</v>
      </c>
      <c r="D13" s="7" t="s">
        <v>15</v>
      </c>
      <c r="E13" s="7">
        <v>1</v>
      </c>
      <c r="F13" s="9"/>
      <c r="G13" s="33"/>
    </row>
    <row r="14" spans="1:7" ht="15" x14ac:dyDescent="0.25">
      <c r="A14" s="18"/>
      <c r="B14" s="7"/>
      <c r="C14" s="86" t="s">
        <v>137</v>
      </c>
      <c r="D14" s="7"/>
      <c r="E14" s="7"/>
      <c r="F14" s="9"/>
      <c r="G14" s="33"/>
    </row>
    <row r="15" spans="1:7" ht="48" x14ac:dyDescent="0.25">
      <c r="A15" s="18" t="s">
        <v>204</v>
      </c>
      <c r="B15" s="7"/>
      <c r="C15" s="89" t="s">
        <v>141</v>
      </c>
      <c r="D15" s="7" t="s">
        <v>142</v>
      </c>
      <c r="E15" s="7">
        <v>5</v>
      </c>
      <c r="F15" s="9"/>
      <c r="G15" s="33"/>
    </row>
    <row r="16" spans="1:7" ht="48" x14ac:dyDescent="0.25">
      <c r="A16" s="18" t="s">
        <v>205</v>
      </c>
      <c r="B16" s="7"/>
      <c r="C16" s="89" t="s">
        <v>277</v>
      </c>
      <c r="D16" s="7" t="s">
        <v>142</v>
      </c>
      <c r="E16" s="7">
        <v>2</v>
      </c>
      <c r="F16" s="9"/>
      <c r="G16" s="33"/>
    </row>
    <row r="17" spans="1:7" ht="48" x14ac:dyDescent="0.25">
      <c r="A17" s="18" t="s">
        <v>206</v>
      </c>
      <c r="B17" s="7"/>
      <c r="C17" s="89" t="s">
        <v>143</v>
      </c>
      <c r="D17" s="7" t="s">
        <v>142</v>
      </c>
      <c r="E17" s="98">
        <f>ROUNDUP((120*5.32*18)/1000,0)</f>
        <v>12</v>
      </c>
      <c r="F17" s="9"/>
      <c r="G17" s="33"/>
    </row>
    <row r="18" spans="1:7" ht="15" x14ac:dyDescent="0.25">
      <c r="A18" s="18" t="s">
        <v>207</v>
      </c>
      <c r="B18" s="7"/>
      <c r="C18" s="89" t="s">
        <v>271</v>
      </c>
      <c r="D18" s="7" t="s">
        <v>42</v>
      </c>
      <c r="E18" s="7">
        <f>120*15*1.15</f>
        <v>2070</v>
      </c>
      <c r="F18" s="9"/>
      <c r="G18" s="33"/>
    </row>
    <row r="19" spans="1:7" ht="15" x14ac:dyDescent="0.25">
      <c r="A19" s="18" t="s">
        <v>208</v>
      </c>
      <c r="B19" s="7"/>
      <c r="C19" s="89" t="s">
        <v>144</v>
      </c>
      <c r="D19" s="7" t="s">
        <v>42</v>
      </c>
      <c r="E19" s="7">
        <f>120*15*1.05</f>
        <v>1890</v>
      </c>
      <c r="F19" s="9"/>
      <c r="G19" s="33"/>
    </row>
    <row r="20" spans="1:7" ht="24" x14ac:dyDescent="0.25">
      <c r="A20" s="18" t="s">
        <v>209</v>
      </c>
      <c r="B20" s="7"/>
      <c r="C20" s="14" t="s">
        <v>145</v>
      </c>
      <c r="D20" s="7" t="s">
        <v>42</v>
      </c>
      <c r="E20" s="7">
        <f>2.4*(120+120+15+15)</f>
        <v>648</v>
      </c>
      <c r="F20" s="9"/>
      <c r="G20" s="33"/>
    </row>
    <row r="21" spans="1:7" ht="15" x14ac:dyDescent="0.25">
      <c r="A21" s="18" t="s">
        <v>210</v>
      </c>
      <c r="B21" s="7"/>
      <c r="C21" s="14" t="s">
        <v>147</v>
      </c>
      <c r="D21" s="7" t="s">
        <v>11</v>
      </c>
      <c r="E21" s="7">
        <v>240</v>
      </c>
      <c r="F21" s="9"/>
      <c r="G21" s="33"/>
    </row>
    <row r="22" spans="1:7" ht="15" x14ac:dyDescent="0.25">
      <c r="A22" s="18" t="s">
        <v>211</v>
      </c>
      <c r="B22" s="7"/>
      <c r="C22" s="14" t="s">
        <v>146</v>
      </c>
      <c r="D22" s="7" t="s">
        <v>11</v>
      </c>
      <c r="E22" s="7">
        <v>120</v>
      </c>
      <c r="F22" s="9"/>
      <c r="G22" s="33"/>
    </row>
    <row r="23" spans="1:7" ht="18" customHeight="1" thickBot="1" x14ac:dyDescent="0.3">
      <c r="A23" s="167" t="s">
        <v>212</v>
      </c>
      <c r="B23" s="168"/>
      <c r="C23" s="168"/>
      <c r="D23" s="168"/>
      <c r="E23" s="168"/>
      <c r="F23" s="169"/>
      <c r="G23" s="87"/>
    </row>
    <row r="24" spans="1:7" ht="11.45" customHeight="1" x14ac:dyDescent="0.25">
      <c r="A24" s="18" t="s">
        <v>213</v>
      </c>
      <c r="B24" s="8"/>
      <c r="C24" s="15" t="s">
        <v>150</v>
      </c>
      <c r="D24" s="7"/>
      <c r="E24" s="7"/>
      <c r="F24" s="43"/>
      <c r="G24" s="44"/>
    </row>
    <row r="25" spans="1:7" ht="24" x14ac:dyDescent="0.25">
      <c r="A25" s="18" t="s">
        <v>214</v>
      </c>
      <c r="B25" s="7"/>
      <c r="C25" s="1" t="s">
        <v>148</v>
      </c>
      <c r="D25" s="7" t="s">
        <v>12</v>
      </c>
      <c r="E25" s="7">
        <v>3</v>
      </c>
      <c r="F25" s="9"/>
      <c r="G25" s="33"/>
    </row>
    <row r="26" spans="1:7" ht="24" x14ac:dyDescent="0.25">
      <c r="A26" s="18" t="s">
        <v>215</v>
      </c>
      <c r="B26" s="8"/>
      <c r="C26" s="1" t="s">
        <v>149</v>
      </c>
      <c r="D26" s="7" t="s">
        <v>12</v>
      </c>
      <c r="E26" s="7">
        <v>1</v>
      </c>
      <c r="F26" s="9"/>
      <c r="G26" s="33"/>
    </row>
    <row r="27" spans="1:7" ht="24" x14ac:dyDescent="0.25">
      <c r="A27" s="18" t="s">
        <v>216</v>
      </c>
      <c r="B27" s="8"/>
      <c r="C27" s="1" t="s">
        <v>151</v>
      </c>
      <c r="D27" s="7" t="s">
        <v>12</v>
      </c>
      <c r="E27" s="7">
        <v>4</v>
      </c>
      <c r="F27" s="43"/>
      <c r="G27" s="33"/>
    </row>
    <row r="28" spans="1:7" ht="16.149999999999999" customHeight="1" x14ac:dyDescent="0.25">
      <c r="A28" s="18" t="s">
        <v>217</v>
      </c>
      <c r="B28" s="7"/>
      <c r="C28" s="1"/>
      <c r="D28" s="7"/>
      <c r="E28" s="7"/>
      <c r="F28" s="9"/>
      <c r="G28" s="33"/>
    </row>
    <row r="29" spans="1:7" ht="16.149999999999999" customHeight="1" thickBot="1" x14ac:dyDescent="0.3">
      <c r="A29" s="166" t="s">
        <v>218</v>
      </c>
      <c r="B29" s="164"/>
      <c r="C29" s="164"/>
      <c r="D29" s="164"/>
      <c r="E29" s="164"/>
      <c r="F29" s="165"/>
      <c r="G29" s="87"/>
    </row>
    <row r="30" spans="1:7" ht="15" x14ac:dyDescent="0.25">
      <c r="A30" s="18" t="s">
        <v>219</v>
      </c>
      <c r="B30" s="8"/>
      <c r="C30" s="15" t="s">
        <v>164</v>
      </c>
      <c r="D30" s="7"/>
      <c r="E30" s="7"/>
      <c r="F30" s="9"/>
      <c r="G30" s="44"/>
    </row>
    <row r="31" spans="1:7" ht="29.25" customHeight="1" x14ac:dyDescent="0.25">
      <c r="A31" s="18" t="s">
        <v>220</v>
      </c>
      <c r="B31" s="7"/>
      <c r="C31" s="1" t="s">
        <v>272</v>
      </c>
      <c r="D31" s="7" t="s">
        <v>17</v>
      </c>
      <c r="E31" s="7">
        <v>1</v>
      </c>
      <c r="F31" s="9"/>
      <c r="G31" s="33"/>
    </row>
    <row r="32" spans="1:7" ht="24" x14ac:dyDescent="0.25">
      <c r="A32" s="18" t="s">
        <v>221</v>
      </c>
      <c r="B32" s="8"/>
      <c r="C32" s="1" t="s">
        <v>273</v>
      </c>
      <c r="D32" s="7" t="s">
        <v>17</v>
      </c>
      <c r="E32" s="7">
        <v>1</v>
      </c>
      <c r="F32" s="9"/>
      <c r="G32" s="33"/>
    </row>
    <row r="33" spans="1:7" ht="24" x14ac:dyDescent="0.25">
      <c r="A33" s="18" t="s">
        <v>222</v>
      </c>
      <c r="B33" s="7"/>
      <c r="C33" s="1" t="s">
        <v>162</v>
      </c>
      <c r="D33" s="7" t="s">
        <v>17</v>
      </c>
      <c r="E33" s="7">
        <v>1</v>
      </c>
      <c r="F33" s="9"/>
      <c r="G33" s="33"/>
    </row>
    <row r="34" spans="1:7" ht="24" x14ac:dyDescent="0.25">
      <c r="A34" s="18" t="s">
        <v>223</v>
      </c>
      <c r="B34" s="8"/>
      <c r="C34" s="1" t="s">
        <v>163</v>
      </c>
      <c r="D34" s="7" t="s">
        <v>17</v>
      </c>
      <c r="E34" s="7">
        <v>1</v>
      </c>
      <c r="F34" s="9"/>
      <c r="G34" s="33"/>
    </row>
    <row r="35" spans="1:7" ht="24" x14ac:dyDescent="0.25">
      <c r="A35" s="18" t="s">
        <v>224</v>
      </c>
      <c r="B35" s="8"/>
      <c r="C35" s="1" t="s">
        <v>165</v>
      </c>
      <c r="D35" s="7" t="s">
        <v>12</v>
      </c>
      <c r="E35" s="7">
        <v>2</v>
      </c>
      <c r="F35" s="9"/>
      <c r="G35" s="33"/>
    </row>
    <row r="36" spans="1:7" ht="48" x14ac:dyDescent="0.25">
      <c r="A36" s="18" t="s">
        <v>225</v>
      </c>
      <c r="B36" s="7"/>
      <c r="C36" s="1" t="s">
        <v>166</v>
      </c>
      <c r="D36" s="7" t="s">
        <v>17</v>
      </c>
      <c r="E36" s="7">
        <v>1</v>
      </c>
      <c r="F36" s="9"/>
      <c r="G36" s="33"/>
    </row>
    <row r="37" spans="1:7" ht="36" x14ac:dyDescent="0.25">
      <c r="A37" s="18" t="s">
        <v>226</v>
      </c>
      <c r="B37" s="7"/>
      <c r="C37" s="1" t="s">
        <v>285</v>
      </c>
      <c r="D37" s="7" t="s">
        <v>12</v>
      </c>
      <c r="E37" s="7">
        <v>2</v>
      </c>
      <c r="F37" s="9"/>
      <c r="G37" s="33"/>
    </row>
    <row r="38" spans="1:7" ht="36" x14ac:dyDescent="0.25">
      <c r="A38" s="18" t="s">
        <v>227</v>
      </c>
      <c r="B38" s="8"/>
      <c r="C38" s="1" t="s">
        <v>167</v>
      </c>
      <c r="D38" s="7" t="s">
        <v>17</v>
      </c>
      <c r="E38" s="7">
        <v>1</v>
      </c>
      <c r="F38" s="9"/>
      <c r="G38" s="33"/>
    </row>
    <row r="39" spans="1:7" ht="16.149999999999999" customHeight="1" x14ac:dyDescent="0.25">
      <c r="A39" s="18" t="s">
        <v>228</v>
      </c>
      <c r="B39" s="7"/>
      <c r="C39" s="1" t="s">
        <v>138</v>
      </c>
      <c r="D39" s="7" t="s">
        <v>12</v>
      </c>
      <c r="E39" s="7">
        <v>2</v>
      </c>
      <c r="F39" s="9"/>
      <c r="G39" s="33"/>
    </row>
    <row r="40" spans="1:7" ht="24" x14ac:dyDescent="0.25">
      <c r="A40" s="18" t="s">
        <v>229</v>
      </c>
      <c r="B40" s="8"/>
      <c r="C40" s="1" t="s">
        <v>139</v>
      </c>
      <c r="D40" s="7" t="s">
        <v>12</v>
      </c>
      <c r="E40" s="7">
        <v>2</v>
      </c>
      <c r="F40" s="9"/>
      <c r="G40" s="33"/>
    </row>
    <row r="41" spans="1:7" ht="24" x14ac:dyDescent="0.25">
      <c r="A41" s="18" t="s">
        <v>230</v>
      </c>
      <c r="B41" s="7"/>
      <c r="C41" s="1" t="s">
        <v>169</v>
      </c>
      <c r="D41" s="7" t="s">
        <v>12</v>
      </c>
      <c r="E41" s="7">
        <v>1</v>
      </c>
      <c r="F41" s="9"/>
      <c r="G41" s="33"/>
    </row>
    <row r="42" spans="1:7" ht="28.15" customHeight="1" x14ac:dyDescent="0.25">
      <c r="A42" s="18" t="s">
        <v>232</v>
      </c>
      <c r="B42" s="8"/>
      <c r="C42" s="1" t="s">
        <v>278</v>
      </c>
      <c r="D42" s="7" t="s">
        <v>17</v>
      </c>
      <c r="E42" s="7">
        <v>1</v>
      </c>
      <c r="F42" s="9"/>
      <c r="G42" s="33"/>
    </row>
    <row r="43" spans="1:7" ht="13.15" customHeight="1" thickBot="1" x14ac:dyDescent="0.3">
      <c r="A43" s="55"/>
      <c r="B43" s="49"/>
      <c r="C43" s="164" t="s">
        <v>233</v>
      </c>
      <c r="D43" s="164"/>
      <c r="E43" s="165"/>
      <c r="F43" s="47"/>
      <c r="G43" s="87"/>
    </row>
    <row r="44" spans="1:7" ht="13.15" customHeight="1" x14ac:dyDescent="0.25">
      <c r="A44" s="54"/>
      <c r="B44" s="13"/>
      <c r="C44" s="50"/>
      <c r="D44" s="50"/>
      <c r="E44" s="60"/>
      <c r="F44" s="51"/>
      <c r="G44" s="56"/>
    </row>
    <row r="45" spans="1:7" ht="12" customHeight="1" x14ac:dyDescent="0.25">
      <c r="A45" s="18" t="s">
        <v>235</v>
      </c>
      <c r="B45" s="7"/>
      <c r="C45" s="15" t="s">
        <v>43</v>
      </c>
      <c r="D45" s="7"/>
      <c r="E45" s="7"/>
      <c r="F45" s="7"/>
      <c r="G45" s="33"/>
    </row>
    <row r="46" spans="1:7" ht="16.149999999999999" customHeight="1" x14ac:dyDescent="0.25">
      <c r="A46" s="18" t="s">
        <v>236</v>
      </c>
      <c r="B46" s="7"/>
      <c r="C46" s="1" t="s">
        <v>46</v>
      </c>
      <c r="D46" s="7" t="s">
        <v>42</v>
      </c>
      <c r="E46" s="7">
        <f>1.5*270</f>
        <v>405</v>
      </c>
      <c r="F46" s="9"/>
      <c r="G46" s="33"/>
    </row>
    <row r="47" spans="1:7" ht="36" x14ac:dyDescent="0.25">
      <c r="A47" s="18" t="s">
        <v>237</v>
      </c>
      <c r="B47" s="7"/>
      <c r="C47" s="1" t="s">
        <v>44</v>
      </c>
      <c r="D47" s="7" t="s">
        <v>11</v>
      </c>
      <c r="E47" s="7">
        <v>280</v>
      </c>
      <c r="F47" s="9"/>
      <c r="G47" s="33"/>
    </row>
    <row r="48" spans="1:7" ht="24" x14ac:dyDescent="0.25">
      <c r="A48" s="18" t="s">
        <v>238</v>
      </c>
      <c r="B48" s="8"/>
      <c r="C48" s="1" t="s">
        <v>45</v>
      </c>
      <c r="D48" s="7" t="s">
        <v>11</v>
      </c>
      <c r="E48" s="7">
        <v>450</v>
      </c>
      <c r="F48" s="9"/>
      <c r="G48" s="33"/>
    </row>
    <row r="49" spans="1:7" ht="15" x14ac:dyDescent="0.25">
      <c r="A49" s="18" t="s">
        <v>239</v>
      </c>
      <c r="B49" s="8"/>
      <c r="C49" s="1" t="s">
        <v>161</v>
      </c>
      <c r="D49" s="7" t="s">
        <v>42</v>
      </c>
      <c r="E49" s="7">
        <f>15*3</f>
        <v>45</v>
      </c>
      <c r="F49" s="9"/>
      <c r="G49" s="33"/>
    </row>
    <row r="50" spans="1:7" ht="15" x14ac:dyDescent="0.25">
      <c r="A50" s="18" t="s">
        <v>240</v>
      </c>
      <c r="B50" s="7"/>
      <c r="C50" s="1" t="s">
        <v>128</v>
      </c>
      <c r="D50" s="7" t="s">
        <v>42</v>
      </c>
      <c r="E50" s="7">
        <f>1.5*270</f>
        <v>405</v>
      </c>
      <c r="F50" s="9"/>
      <c r="G50" s="33"/>
    </row>
    <row r="51" spans="1:7" ht="16.149999999999999" customHeight="1" thickBot="1" x14ac:dyDescent="0.3">
      <c r="A51" s="90"/>
      <c r="B51" s="91"/>
      <c r="C51" s="168" t="s">
        <v>241</v>
      </c>
      <c r="D51" s="168"/>
      <c r="E51" s="169"/>
      <c r="F51" s="92"/>
      <c r="G51" s="87"/>
    </row>
    <row r="52" spans="1:7" ht="22.15" customHeight="1" x14ac:dyDescent="0.25">
      <c r="A52" s="58" t="s">
        <v>242</v>
      </c>
      <c r="B52" s="94" t="s">
        <v>131</v>
      </c>
      <c r="C52" s="93" t="s">
        <v>47</v>
      </c>
      <c r="D52" s="59"/>
      <c r="E52" s="59"/>
      <c r="F52" s="95"/>
      <c r="G52" s="33"/>
    </row>
    <row r="53" spans="1:7" ht="16.149999999999999" customHeight="1" x14ac:dyDescent="0.25">
      <c r="A53" s="18"/>
      <c r="B53" s="7"/>
      <c r="C53" s="1" t="s">
        <v>129</v>
      </c>
      <c r="D53" s="7"/>
      <c r="E53" s="7"/>
      <c r="F53" s="7"/>
      <c r="G53" s="33"/>
    </row>
    <row r="54" spans="1:7" ht="16.149999999999999" customHeight="1" x14ac:dyDescent="0.25">
      <c r="A54" s="18" t="s">
        <v>243</v>
      </c>
      <c r="B54" s="8"/>
      <c r="C54" s="1" t="s">
        <v>192</v>
      </c>
      <c r="D54" s="7" t="s">
        <v>48</v>
      </c>
      <c r="E54" s="7">
        <f>CEILING(270*0.23*0.7,1)</f>
        <v>44</v>
      </c>
      <c r="F54" s="9"/>
      <c r="G54" s="33"/>
    </row>
    <row r="55" spans="1:7" ht="16.149999999999999" customHeight="1" x14ac:dyDescent="0.25">
      <c r="A55" s="18"/>
      <c r="B55" s="8"/>
      <c r="C55" s="1" t="s">
        <v>274</v>
      </c>
      <c r="D55" s="7" t="s">
        <v>48</v>
      </c>
      <c r="E55" s="7">
        <v>12</v>
      </c>
      <c r="F55" s="9"/>
      <c r="G55" s="33"/>
    </row>
    <row r="56" spans="1:7" ht="24" x14ac:dyDescent="0.25">
      <c r="A56" s="18" t="s">
        <v>244</v>
      </c>
      <c r="B56" s="7"/>
      <c r="C56" s="1" t="s">
        <v>140</v>
      </c>
      <c r="D56" s="7" t="s">
        <v>48</v>
      </c>
      <c r="E56" s="88">
        <f>120*15*0.1</f>
        <v>180</v>
      </c>
      <c r="F56" s="9"/>
      <c r="G56" s="33"/>
    </row>
    <row r="57" spans="1:7" ht="15" x14ac:dyDescent="0.25">
      <c r="A57" s="18" t="s">
        <v>245</v>
      </c>
      <c r="B57" s="7"/>
      <c r="C57" s="1" t="s">
        <v>155</v>
      </c>
      <c r="D57" s="7" t="s">
        <v>48</v>
      </c>
      <c r="E57" s="88">
        <v>3</v>
      </c>
      <c r="F57" s="9"/>
      <c r="G57" s="33"/>
    </row>
    <row r="58" spans="1:7" ht="15" x14ac:dyDescent="0.25">
      <c r="A58" s="18" t="s">
        <v>246</v>
      </c>
      <c r="B58" s="8"/>
      <c r="C58" s="1" t="s">
        <v>156</v>
      </c>
      <c r="D58" s="7" t="s">
        <v>48</v>
      </c>
      <c r="E58" s="88">
        <v>3</v>
      </c>
      <c r="F58" s="9"/>
      <c r="G58" s="33"/>
    </row>
    <row r="59" spans="1:7" ht="24" x14ac:dyDescent="0.25">
      <c r="A59" s="18" t="s">
        <v>247</v>
      </c>
      <c r="B59" s="7"/>
      <c r="C59" s="1" t="s">
        <v>153</v>
      </c>
      <c r="D59" s="7" t="s">
        <v>154</v>
      </c>
      <c r="E59" s="88">
        <f>E56*1.5</f>
        <v>270</v>
      </c>
      <c r="F59" s="9"/>
      <c r="G59" s="33"/>
    </row>
    <row r="60" spans="1:7" ht="24" x14ac:dyDescent="0.25">
      <c r="A60" s="18" t="s">
        <v>248</v>
      </c>
      <c r="B60" s="7"/>
      <c r="C60" s="1" t="s">
        <v>157</v>
      </c>
      <c r="D60" s="7" t="s">
        <v>11</v>
      </c>
      <c r="E60" s="88">
        <v>1500</v>
      </c>
      <c r="F60" s="9"/>
      <c r="G60" s="33"/>
    </row>
    <row r="61" spans="1:7" ht="24" x14ac:dyDescent="0.25">
      <c r="A61" s="18" t="s">
        <v>249</v>
      </c>
      <c r="B61" s="8"/>
      <c r="C61" s="1" t="s">
        <v>158</v>
      </c>
      <c r="D61" s="7" t="s">
        <v>48</v>
      </c>
      <c r="E61" s="88">
        <f>(120*1.2+15*1.2)*0.15</f>
        <v>24.3</v>
      </c>
      <c r="F61" s="9"/>
      <c r="G61" s="33"/>
    </row>
    <row r="62" spans="1:7" ht="15" x14ac:dyDescent="0.25">
      <c r="A62" s="18" t="s">
        <v>250</v>
      </c>
      <c r="B62" s="7"/>
      <c r="C62" s="1" t="s">
        <v>159</v>
      </c>
      <c r="D62" s="7" t="s">
        <v>160</v>
      </c>
      <c r="E62" s="7">
        <v>12</v>
      </c>
      <c r="F62" s="9"/>
      <c r="G62" s="33"/>
    </row>
    <row r="63" spans="1:7" ht="27" customHeight="1" x14ac:dyDescent="0.25">
      <c r="A63" s="18" t="s">
        <v>251</v>
      </c>
      <c r="B63" s="7"/>
      <c r="C63" s="1" t="s">
        <v>152</v>
      </c>
      <c r="D63" s="7" t="s">
        <v>42</v>
      </c>
      <c r="E63" s="7">
        <f>120*15*1.2</f>
        <v>2160</v>
      </c>
      <c r="F63" s="9"/>
      <c r="G63" s="33"/>
    </row>
    <row r="64" spans="1:7" ht="16.149999999999999" customHeight="1" thickBot="1" x14ac:dyDescent="0.3">
      <c r="A64" s="55"/>
      <c r="B64" s="49"/>
      <c r="C64" s="164" t="s">
        <v>252</v>
      </c>
      <c r="D64" s="164"/>
      <c r="E64" s="165"/>
      <c r="F64" s="47"/>
      <c r="G64" s="87"/>
    </row>
    <row r="65" spans="1:7" ht="16.149999999999999" customHeight="1" x14ac:dyDescent="0.25">
      <c r="A65" s="18" t="s">
        <v>234</v>
      </c>
      <c r="B65" s="7"/>
      <c r="C65" s="15" t="s">
        <v>173</v>
      </c>
      <c r="D65" s="7"/>
      <c r="E65" s="7"/>
      <c r="F65" s="7"/>
      <c r="G65" s="33"/>
    </row>
    <row r="66" spans="1:7" ht="15" x14ac:dyDescent="0.25">
      <c r="A66" s="18" t="s">
        <v>256</v>
      </c>
      <c r="B66" s="7"/>
      <c r="C66" s="1" t="s">
        <v>174</v>
      </c>
      <c r="D66" s="7" t="s">
        <v>17</v>
      </c>
      <c r="E66" s="7">
        <v>1</v>
      </c>
      <c r="F66" s="33"/>
      <c r="G66" s="33"/>
    </row>
    <row r="67" spans="1:7" ht="24" x14ac:dyDescent="0.25">
      <c r="A67" s="18" t="s">
        <v>231</v>
      </c>
      <c r="B67" s="7"/>
      <c r="C67" s="1" t="s">
        <v>283</v>
      </c>
      <c r="D67" s="7" t="s">
        <v>12</v>
      </c>
      <c r="E67" s="7">
        <v>1</v>
      </c>
      <c r="F67" s="9"/>
      <c r="G67" s="33"/>
    </row>
    <row r="68" spans="1:7" ht="15" x14ac:dyDescent="0.25">
      <c r="A68" s="18"/>
      <c r="B68" s="7"/>
      <c r="C68" s="1" t="s">
        <v>280</v>
      </c>
      <c r="D68" s="7" t="s">
        <v>11</v>
      </c>
      <c r="E68" s="7">
        <v>1000</v>
      </c>
      <c r="F68" s="101"/>
      <c r="G68" s="33"/>
    </row>
    <row r="69" spans="1:7" ht="15" x14ac:dyDescent="0.25">
      <c r="A69" s="18"/>
      <c r="B69" s="7"/>
      <c r="C69" s="1" t="s">
        <v>281</v>
      </c>
      <c r="D69" s="7" t="s">
        <v>11</v>
      </c>
      <c r="E69" s="7">
        <v>1000</v>
      </c>
      <c r="F69" s="101"/>
      <c r="G69" s="33"/>
    </row>
    <row r="70" spans="1:7" ht="15" x14ac:dyDescent="0.25">
      <c r="A70" s="18"/>
      <c r="B70" s="7"/>
      <c r="C70" s="1" t="s">
        <v>282</v>
      </c>
      <c r="D70" s="7" t="s">
        <v>11</v>
      </c>
      <c r="E70" s="7">
        <v>100</v>
      </c>
      <c r="F70" s="101"/>
      <c r="G70" s="33"/>
    </row>
    <row r="71" spans="1:7" ht="15" x14ac:dyDescent="0.25">
      <c r="A71" s="18" t="s">
        <v>253</v>
      </c>
      <c r="B71" s="7"/>
      <c r="C71" s="1" t="s">
        <v>170</v>
      </c>
      <c r="D71" s="7" t="s">
        <v>17</v>
      </c>
      <c r="E71" s="7">
        <v>1</v>
      </c>
      <c r="F71" s="33"/>
      <c r="G71" s="33"/>
    </row>
    <row r="72" spans="1:7" ht="15" x14ac:dyDescent="0.25">
      <c r="A72" s="18" t="s">
        <v>254</v>
      </c>
      <c r="B72" s="7"/>
      <c r="C72" s="1" t="s">
        <v>171</v>
      </c>
      <c r="D72" s="7" t="s">
        <v>17</v>
      </c>
      <c r="E72" s="7">
        <v>1</v>
      </c>
      <c r="F72" s="33"/>
      <c r="G72" s="33"/>
    </row>
    <row r="73" spans="1:7" ht="15" x14ac:dyDescent="0.25">
      <c r="A73" s="18" t="s">
        <v>255</v>
      </c>
      <c r="B73" s="7"/>
      <c r="C73" s="1" t="s">
        <v>172</v>
      </c>
      <c r="D73" s="7" t="s">
        <v>17</v>
      </c>
      <c r="E73" s="7">
        <v>1</v>
      </c>
      <c r="F73" s="33"/>
      <c r="G73" s="33"/>
    </row>
    <row r="74" spans="1:7" ht="15" x14ac:dyDescent="0.25">
      <c r="A74" s="18" t="s">
        <v>257</v>
      </c>
      <c r="B74" s="7"/>
      <c r="C74" s="1" t="s">
        <v>175</v>
      </c>
      <c r="D74" s="7" t="s">
        <v>12</v>
      </c>
      <c r="E74" s="7">
        <v>100</v>
      </c>
      <c r="F74" s="33"/>
      <c r="G74" s="33"/>
    </row>
    <row r="75" spans="1:7" ht="16.149999999999999" customHeight="1" x14ac:dyDescent="0.25">
      <c r="A75" s="18" t="s">
        <v>258</v>
      </c>
      <c r="B75" s="7"/>
      <c r="C75" s="1" t="s">
        <v>176</v>
      </c>
      <c r="D75" s="7" t="s">
        <v>12</v>
      </c>
      <c r="E75" s="7">
        <v>120</v>
      </c>
      <c r="F75" s="33"/>
      <c r="G75" s="33"/>
    </row>
    <row r="76" spans="1:7" ht="15" x14ac:dyDescent="0.25">
      <c r="A76" s="18" t="s">
        <v>259</v>
      </c>
      <c r="B76" s="7"/>
      <c r="C76" s="1" t="s">
        <v>177</v>
      </c>
      <c r="D76" s="7" t="s">
        <v>12</v>
      </c>
      <c r="E76" s="7">
        <v>4</v>
      </c>
      <c r="F76" s="33"/>
      <c r="G76" s="33"/>
    </row>
    <row r="77" spans="1:7" ht="15" x14ac:dyDescent="0.25">
      <c r="A77" s="18" t="s">
        <v>260</v>
      </c>
      <c r="B77" s="7"/>
      <c r="C77" s="1" t="s">
        <v>178</v>
      </c>
      <c r="D77" s="7" t="s">
        <v>12</v>
      </c>
      <c r="E77" s="7">
        <v>12</v>
      </c>
      <c r="F77" s="33"/>
      <c r="G77" s="33"/>
    </row>
    <row r="78" spans="1:7" ht="15" x14ac:dyDescent="0.25">
      <c r="A78" s="18" t="s">
        <v>261</v>
      </c>
      <c r="B78" s="7"/>
      <c r="C78" s="1" t="s">
        <v>179</v>
      </c>
      <c r="D78" s="7" t="s">
        <v>12</v>
      </c>
      <c r="E78" s="7">
        <v>6</v>
      </c>
      <c r="F78" s="33"/>
      <c r="G78" s="33"/>
    </row>
    <row r="79" spans="1:7" ht="15" x14ac:dyDescent="0.25">
      <c r="A79" s="18" t="s">
        <v>262</v>
      </c>
      <c r="B79" s="7"/>
      <c r="C79" s="1" t="s">
        <v>180</v>
      </c>
      <c r="D79" s="7" t="s">
        <v>12</v>
      </c>
      <c r="E79" s="7">
        <v>6</v>
      </c>
      <c r="F79" s="33"/>
      <c r="G79" s="33"/>
    </row>
    <row r="80" spans="1:7" ht="15" x14ac:dyDescent="0.25">
      <c r="A80" s="18" t="s">
        <v>263</v>
      </c>
      <c r="B80" s="7"/>
      <c r="C80" s="1" t="s">
        <v>181</v>
      </c>
      <c r="D80" s="7" t="s">
        <v>12</v>
      </c>
      <c r="E80" s="7">
        <v>4</v>
      </c>
      <c r="F80" s="33"/>
      <c r="G80" s="33"/>
    </row>
    <row r="81" spans="1:7" ht="15" x14ac:dyDescent="0.25">
      <c r="A81" s="18" t="s">
        <v>264</v>
      </c>
      <c r="B81" s="7"/>
      <c r="C81" s="1" t="s">
        <v>182</v>
      </c>
      <c r="D81" s="7" t="s">
        <v>12</v>
      </c>
      <c r="E81" s="7">
        <v>6</v>
      </c>
      <c r="F81" s="33"/>
      <c r="G81" s="33"/>
    </row>
    <row r="82" spans="1:7" ht="15" x14ac:dyDescent="0.25">
      <c r="A82" s="18" t="s">
        <v>265</v>
      </c>
      <c r="B82" s="7"/>
      <c r="C82" s="1" t="s">
        <v>183</v>
      </c>
      <c r="D82" s="7" t="s">
        <v>12</v>
      </c>
      <c r="E82" s="7">
        <v>2</v>
      </c>
      <c r="F82" s="33"/>
      <c r="G82" s="33"/>
    </row>
    <row r="83" spans="1:7" ht="108" x14ac:dyDescent="0.25">
      <c r="A83" s="18" t="s">
        <v>266</v>
      </c>
      <c r="B83" s="7"/>
      <c r="C83" s="100" t="s">
        <v>279</v>
      </c>
      <c r="D83" s="7" t="s">
        <v>17</v>
      </c>
      <c r="E83" s="7">
        <v>1</v>
      </c>
      <c r="F83" s="33"/>
      <c r="G83" s="33"/>
    </row>
    <row r="84" spans="1:7" ht="16.149999999999999" customHeight="1" thickBot="1" x14ac:dyDescent="0.3">
      <c r="A84" s="55"/>
      <c r="B84" s="49"/>
      <c r="C84" s="164" t="s">
        <v>267</v>
      </c>
      <c r="D84" s="164"/>
      <c r="E84" s="165"/>
      <c r="F84" s="47"/>
      <c r="G84" s="87"/>
    </row>
    <row r="85" spans="1:7" ht="16.149999999999999" customHeight="1" thickBot="1" x14ac:dyDescent="0.3">
      <c r="A85" s="96"/>
      <c r="B85" s="17"/>
      <c r="C85" s="159" t="s">
        <v>268</v>
      </c>
      <c r="D85" s="160"/>
      <c r="E85" s="161"/>
      <c r="F85" s="162"/>
      <c r="G85" s="163"/>
    </row>
  </sheetData>
  <mergeCells count="9">
    <mergeCell ref="C85:E85"/>
    <mergeCell ref="F85:G85"/>
    <mergeCell ref="A29:F29"/>
    <mergeCell ref="C43:E43"/>
    <mergeCell ref="A6:F6"/>
    <mergeCell ref="A23:F23"/>
    <mergeCell ref="C51:E51"/>
    <mergeCell ref="C64:E64"/>
    <mergeCell ref="C84:E84"/>
  </mergeCells>
  <printOptions horizontalCentered="1"/>
  <pageMargins left="0.23622047244094491" right="0.23622047244094491" top="0.74803149606299213" bottom="0.74803149606299213" header="0.31496062992125984" footer="0.31496062992125984"/>
  <pageSetup paperSize="9" scale="73" fitToHeight="0" orientation="landscape" r:id="rId1"/>
  <headerFooter>
    <oddHeader>&amp;C&amp;"Bookman Old Style,Regular"&amp;8&amp;K01+021SECTION C: BROILER HOUSE &amp; EQUIPMENT</oddHeader>
    <oddFooter>&amp;C&amp;"Bookman Old Style,Regular"&amp;8&amp;K01+021SECTION C: BROILER HOUSE EQUIPMENT</oddFooter>
  </headerFooter>
  <rowBreaks count="2" manualBreakCount="2">
    <brk id="29" max="6" man="1"/>
    <brk id="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SL &amp; L Summary</vt:lpstr>
      <vt:lpstr>PG</vt:lpstr>
      <vt:lpstr>Earthworks</vt:lpstr>
      <vt:lpstr>Broiler House &amp; EQUIPMENT</vt:lpstr>
      <vt:lpstr>'Broiler House &amp; EQUIPMENT'!Print_Area</vt:lpstr>
      <vt:lpstr>PG!Print_Area</vt:lpstr>
      <vt:lpstr>'SL &amp; L Summary'!Print_Area</vt:lpstr>
      <vt:lpstr>'Broiler House &amp; EQUIPMENT'!Print_Titles</vt:lpstr>
      <vt:lpstr>PG!Print_Titles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Mailula Joseph Matome</dc:creator>
  <cp:lastModifiedBy>Administrator</cp:lastModifiedBy>
  <cp:lastPrinted>2023-07-17T09:17:29Z</cp:lastPrinted>
  <dcterms:created xsi:type="dcterms:W3CDTF">2018-04-20T08:27:05Z</dcterms:created>
  <dcterms:modified xsi:type="dcterms:W3CDTF">2023-08-01T08:00:35Z</dcterms:modified>
</cp:coreProperties>
</file>