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https://ldard-my.sharepoint.com/personal/83523031_agric_limpopo_gov_za/Documents/Documents/Production 2022 23/Mara Research Centre/mara tender final/"/>
    </mc:Choice>
  </mc:AlternateContent>
  <xr:revisionPtr revIDLastSave="0" documentId="8_{82E0F23B-289C-3242-B790-E6D12AFE7A6F}" xr6:coauthVersionLast="47" xr6:coauthVersionMax="47" xr10:uidLastSave="{00000000-0000-0000-0000-000000000000}"/>
  <bookViews>
    <workbookView xWindow="-110" yWindow="-110" windowWidth="19420" windowHeight="10300" tabRatio="843" activeTab="3" xr2:uid="{00000000-000D-0000-FFFF-FFFF00000000}"/>
  </bookViews>
  <sheets>
    <sheet name="Summary" sheetId="14" r:id="rId1"/>
    <sheet name="P&amp;G" sheetId="36" r:id="rId2"/>
    <sheet name="SITE CLEARANCE" sheetId="17" r:id="rId3"/>
    <sheet name=" FENCING MATERIALS" sheetId="15" r:id="rId4"/>
    <sheet name="SMALL STOCK HANDLING FACILITY" sheetId="27" state="hidden" r:id="rId5"/>
    <sheet name="LARGE STOCK HANDLING FACILITY" sheetId="26" state="hidden" r:id="rId6"/>
    <sheet name="STOCKWATER SYSTEM" sheetId="28" state="hidden" r:id="rId7"/>
    <sheet name="ACCESS ROAD" sheetId="29" r:id="rId8"/>
    <sheet name="Energy" sheetId="30" state="hidden" r:id="rId9"/>
    <sheet name="Palisade fences" sheetId="35" state="hidden" r:id="rId10"/>
  </sheets>
  <externalReferences>
    <externalReference r:id="rId11"/>
    <externalReference r:id="rId12"/>
    <externalReference r:id="rId13"/>
    <externalReference r:id="rId14"/>
    <externalReference r:id="rId15"/>
    <externalReference r:id="rId16"/>
    <externalReference r:id="rId17"/>
    <externalReference r:id="rId18"/>
  </externalReferences>
  <definedNames>
    <definedName name="________SEC1200">#N/A</definedName>
    <definedName name="________SEC1200_6">#N/A</definedName>
    <definedName name="_______SEC1200">#N/A</definedName>
    <definedName name="_______SEC1200_6">#N/A</definedName>
    <definedName name="______SEC1200">#N/A</definedName>
    <definedName name="______SEC1200_6">#N/A</definedName>
    <definedName name="_____SEC1200">#N/A</definedName>
    <definedName name="_____SEC1200_6">#N/A</definedName>
    <definedName name="____SEC1200">#N/A</definedName>
    <definedName name="____SEC1200_6">#N/A</definedName>
    <definedName name="___SEC1200">#REF!</definedName>
    <definedName name="__123Graph_A" hidden="1">[1]PROGRESS!#REF!</definedName>
    <definedName name="__123Graph_B" hidden="1">[1]PROGRESS!#REF!</definedName>
    <definedName name="__123Graph_X" hidden="1">[1]PROGRESS!#REF!</definedName>
    <definedName name="__SEC1200">#N/A</definedName>
    <definedName name="__SEC1200_6">#N/A</definedName>
    <definedName name="_SEC1200" localSheetId="1">#REF!</definedName>
    <definedName name="_SEC1200">#N/A</definedName>
    <definedName name="_SEC1200_1">'[2]Section page A'!#REF!</definedName>
    <definedName name="_SEC1200_10">'[2]2100'!#REF!</definedName>
    <definedName name="_SEC1200_11">'[2]2200'!#REF!</definedName>
    <definedName name="_SEC1200_12">'[2]2300'!#REF!</definedName>
    <definedName name="_SEC1200_13">'[2]3300'!#REF!</definedName>
    <definedName name="_SEC1200_14">'[2]3400'!#REF!</definedName>
    <definedName name="_SEC1200_15">'[2]3500'!#REF!</definedName>
    <definedName name="_SEC1200_16">'[2]5100'!#REF!</definedName>
    <definedName name="_SEC1200_17">'[2]5200'!#REF!</definedName>
    <definedName name="_SEC1200_18">'[2]5600'!#REF!</definedName>
    <definedName name="_SEC1200_19">'[2]5700'!#REF!</definedName>
    <definedName name="_SEC1200_2">'[2]1200'!#REF!</definedName>
    <definedName name="_SEC1200_20">'[2]5900'!#REF!</definedName>
    <definedName name="_SEC1200_22">'[2]7400'!#REF!</definedName>
    <definedName name="_SEC1200_23">'[2]Section page C'!#REF!</definedName>
    <definedName name="_SEC1200_25">'[2]Section page D'!#REF!</definedName>
    <definedName name="_SEC1200_27">'[2]Section page E'!#REF!</definedName>
    <definedName name="_SEC1200_29">'[2]Section page F'!#REF!</definedName>
    <definedName name="_SEC1200_3">'[2]1300 '!#REF!</definedName>
    <definedName name="_SEC1200_33">'[2]Section page G'!#REF!</definedName>
    <definedName name="_SEC1200_34">#REF!</definedName>
    <definedName name="_SEC1200_35">'[2]Section page H'!#REF!</definedName>
    <definedName name="_SEC1200_36">#REF!</definedName>
    <definedName name="_SEC1200_37">#REF!</definedName>
    <definedName name="_SEC1200_38">'[2]Calc of tender sum'!#REF!</definedName>
    <definedName name="_SEC1200_4">'[2]1400'!#REF!</definedName>
    <definedName name="_SEC1200_5">'[2]Section B page'!#REF!</definedName>
    <definedName name="_SEC1200_6" localSheetId="1">'[2]1500'!#REF!</definedName>
    <definedName name="_SEC1200_6">#N/A</definedName>
    <definedName name="_SEC1200_7">'[2]1700'!#REF!</definedName>
    <definedName name="_SEC1200_8">'[2]1800 '!#REF!</definedName>
    <definedName name="_SEC1200_9">'[2]1900 '!#REF!</definedName>
    <definedName name="_SEC12001">#REF!</definedName>
    <definedName name="A">'[2]Section page A'!#REF!</definedName>
    <definedName name="AmtDue">'[3]Progress Pay Cert'!$I$55</definedName>
    <definedName name="APPORT">OFFSET([4]SERVICES!$A$1,1,0,COUNTA([4]SERVICES!$A:$A)-1,COUNTA([4]SERVICES!$1:$1))</definedName>
    <definedName name="BalCount">COUNTA(OFFSET([5]Balances!$A$5,1,0,Records,1))</definedName>
    <definedName name="BoQ">#N/A</definedName>
    <definedName name="BoQ_6">#N/A</definedName>
    <definedName name="CAT_BLD">OFFSET([4]CAT_BLDG!$A$1,1,0,COUNTA([4]CAT_BLDG!$A:$A)-1,COUNTA([4]CAT_BLDG!$1:$1))</definedName>
    <definedName name="CertDate">'[3]Progress Pay Cert'!$E$25</definedName>
    <definedName name="CertNo">'[3]Progress Pay Cert'!$I$10</definedName>
    <definedName name="ContPeriod">[3]info!$C$48</definedName>
    <definedName name="ContrAdd1">[6]info!$C$24</definedName>
    <definedName name="ContrAdd2">[6]info!$C$25</definedName>
    <definedName name="ContrAdd3">[6]info!$C$26</definedName>
    <definedName name="ContrAmt">[3]info!$C$62</definedName>
    <definedName name="ContrName">[3]info!$C$23</definedName>
    <definedName name="ContrValue">'[3]Progress Pay Cert'!$I$22</definedName>
    <definedName name="CusCount">COUNTA(OFFSET([5]Customers!$A$5,1,0,Records,1))</definedName>
    <definedName name="Customer_Code">OFFSET([5]Customers!$A$5,1,0,CusCount,1)</definedName>
    <definedName name="Customers">OFFSET([5]Customers!$A$5,1,0,CusCount,COLUMN([5]Customers!$H$5))</definedName>
    <definedName name="Evaluation">#REF!</definedName>
    <definedName name="Excel_BuiltIn_Print_Titles">#N/A</definedName>
    <definedName name="Excel_BuiltIn_Print_Titles_6">#N/A</definedName>
    <definedName name="fees">#REF!</definedName>
    <definedName name="INFO_CURR_PRT">#N/A</definedName>
    <definedName name="INFO_CURR_PRT_3">#N/A</definedName>
    <definedName name="INFO_CURR_PRT_4">#N/A</definedName>
    <definedName name="IntProjNo">[3]info!$C$12</definedName>
    <definedName name="InvCount">COUNTA(OFFSET([5]Details!$C$4,1,0,Records,1))</definedName>
    <definedName name="InvError">OFFSET([5]Details!$S$4,1,0,InvCount,1)</definedName>
    <definedName name="Invoice_Number">OFFSET([5]Details!$A$4,1,0,InvCount,1)</definedName>
    <definedName name="InvoiceAmount">OFFSET([5]Details!$J$4,1,0,InvCount,1)</definedName>
    <definedName name="InvoiceCus">OFFSET([5]Details!$D$4,1,0,InvCount,1)</definedName>
    <definedName name="InvoiceDate">OFFSET([5]Details!$C$4,1,0,InvCount,1)</definedName>
    <definedName name="Invoices">OFFSET([5]Details!$A$4,1,0,InvCount,COLUMN([5]Details!$S$4))</definedName>
    <definedName name="InvoiceStatus">OFFSET([5]Details!$R$4,1,0,InvCount,1)</definedName>
    <definedName name="OriPCDate">[3]info!$C$49</definedName>
    <definedName name="PayDate">OFFSET([5]Details!$M$4,1,0,InvCount,1)</definedName>
    <definedName name="_xlnm.Print_Area" localSheetId="3">' FENCING MATERIALS'!$A$1:$G$62</definedName>
    <definedName name="_xlnm.Print_Area" localSheetId="7">'ACCESS ROAD'!$A$3:$G$49</definedName>
    <definedName name="_xlnm.Print_Area" localSheetId="5">'LARGE STOCK HANDLING FACILITY'!$A$1:$G$93</definedName>
    <definedName name="_xlnm.Print_Area" localSheetId="1">'P&amp;G'!$A$1:$H$61</definedName>
    <definedName name="_xlnm.Print_Area" localSheetId="2">'SITE CLEARANCE'!$A$1:$G$31</definedName>
    <definedName name="_xlnm.Print_Area" localSheetId="4">'SMALL STOCK HANDLING FACILITY'!$A$1:$G$43</definedName>
    <definedName name="_xlnm.Print_Area" localSheetId="6">'STOCKWATER SYSTEM'!$A$1:$G$54</definedName>
    <definedName name="_xlnm.Print_Area">'[7]Variation Orders:Certificate Cover'!$A$1:$K$75</definedName>
    <definedName name="Print_Area_MI">#REF!</definedName>
    <definedName name="_xlnm.Print_Titles" localSheetId="3">' FENCING MATERIALS'!$3:$5</definedName>
    <definedName name="_xlnm.Print_Titles" localSheetId="7">'ACCESS ROAD'!$3:$5</definedName>
    <definedName name="_xlnm.Print_Titles" localSheetId="5">'LARGE STOCK HANDLING FACILITY'!$1:$6</definedName>
    <definedName name="_xlnm.Print_Titles" localSheetId="1">'P&amp;G'!$4:$6</definedName>
    <definedName name="_xlnm.Print_Titles" localSheetId="2">'SITE CLEARANCE'!$1:$5</definedName>
    <definedName name="_xlnm.Print_Titles" localSheetId="4">'SMALL STOCK HANDLING FACILITY'!$1:$6</definedName>
    <definedName name="_xlnm.Print_Titles" localSheetId="6">'STOCKWATER SYSTEM'!$1:$6</definedName>
    <definedName name="ProjName">[3]info!$C$6</definedName>
    <definedName name="ProjNo">[3]info!$C$5</definedName>
    <definedName name="Province">[6]info!$C$8</definedName>
    <definedName name="PSPName">[3]info!$C$31</definedName>
    <definedName name="QNumber">OFFSET([5]Details!$B$4,1,0,InvCount,1)</definedName>
    <definedName name="Quotes">OFFSET([5]Details!$B$4,1,0,InvCount,COLUMN([5]Details!$S$4)-1)</definedName>
    <definedName name="Records">1000</definedName>
    <definedName name="RevPCDate">[3]info!$C$54</definedName>
    <definedName name="SCALE_2005B">[8]Scales!$A$3:$D$8</definedName>
    <definedName name="SCALE2">[4]SCALE2!$A$2:$C$14</definedName>
    <definedName name="SEC1200_3">#N/A</definedName>
    <definedName name="SEC1200_4">#N/A</definedName>
    <definedName name="SEC1200_5">#REF!</definedName>
    <definedName name="SERVICES">OFFSET([4]SERVICES!$A$1,1,0,COUNTA([4]SERVICES!$A:$A)-1,COUNTA([4]SERVICES!$1:$1))</definedName>
    <definedName name="SHODate">[3]info!$C$47</definedName>
    <definedName name="SOW">[3]info!$C$7</definedName>
    <definedName name="StockAll">OFFSET([5]StockCode!$A$4,1,0,StockCount,COLUMN([5]StockCode!$C$4))</definedName>
    <definedName name="StockCode">OFFSET([5]StockCode!$A$4,1,0,StockCount,1)</definedName>
    <definedName name="StockCount">COUNTA(OFFSET([5]StockCode!$A$4,1,0,Records,1))</definedName>
    <definedName name="TenderAdvDate">[3]info!$C$39</definedName>
    <definedName name="TenderAwardDate">[3]info!$C$42</definedName>
    <definedName name="TenderCloseDate">[3]info!$C$40</definedName>
    <definedName name="TenderExpDate">[3]info!$C$41</definedName>
    <definedName name="ZERO">#N/A</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6" i="15" l="1"/>
  <c r="G58" i="15"/>
  <c r="E59" i="15"/>
  <c r="G8" i="17"/>
  <c r="G55" i="36"/>
  <c r="E56" i="36"/>
  <c r="E45" i="36"/>
  <c r="G44" i="36"/>
  <c r="G49" i="36"/>
  <c r="G48" i="36"/>
  <c r="E41" i="36"/>
  <c r="G40" i="36"/>
  <c r="G36" i="36"/>
  <c r="G35" i="36"/>
  <c r="E37" i="36"/>
  <c r="G34" i="36"/>
  <c r="G33" i="36"/>
  <c r="G32" i="36"/>
  <c r="G31" i="36"/>
  <c r="G30" i="36"/>
  <c r="G29" i="36"/>
  <c r="G28" i="36"/>
  <c r="G27" i="36"/>
  <c r="G26" i="36"/>
  <c r="G25" i="36"/>
  <c r="G23" i="36"/>
  <c r="G21" i="36"/>
  <c r="G20" i="36"/>
  <c r="G19" i="36"/>
  <c r="G18" i="36"/>
  <c r="G17" i="36"/>
  <c r="G16" i="36"/>
  <c r="G14" i="36"/>
  <c r="G13" i="36"/>
  <c r="G27" i="17"/>
  <c r="E26" i="15"/>
  <c r="E18" i="15"/>
  <c r="E15" i="15"/>
  <c r="E12" i="15"/>
  <c r="G31" i="30"/>
  <c r="G32" i="30"/>
  <c r="G33" i="30"/>
  <c r="G34" i="30"/>
  <c r="G35" i="30"/>
  <c r="G30" i="30"/>
  <c r="E40" i="15"/>
  <c r="G47" i="29"/>
  <c r="G14" i="29"/>
  <c r="G18" i="29"/>
  <c r="G22" i="29"/>
  <c r="G28" i="29"/>
  <c r="G31" i="29"/>
  <c r="G35" i="29"/>
  <c r="G39" i="29"/>
  <c r="G43" i="29"/>
  <c r="G48" i="29"/>
  <c r="G17" i="35"/>
  <c r="G16" i="35"/>
  <c r="G15" i="35"/>
  <c r="G11" i="35"/>
  <c r="G10" i="35"/>
  <c r="G9" i="35"/>
  <c r="G8" i="35"/>
  <c r="G47" i="26"/>
  <c r="G18" i="35"/>
  <c r="G20" i="30"/>
  <c r="G28" i="35"/>
  <c r="G29" i="35"/>
  <c r="G30" i="35"/>
  <c r="G31" i="35"/>
  <c r="G32" i="35"/>
  <c r="G33" i="35"/>
  <c r="G34" i="35"/>
  <c r="G35" i="35"/>
  <c r="G61" i="15"/>
  <c r="G18" i="15"/>
  <c r="G22" i="15"/>
  <c r="G15" i="15"/>
  <c r="G26" i="15"/>
  <c r="G29" i="15"/>
  <c r="G34" i="15"/>
  <c r="G38" i="15"/>
  <c r="G40" i="15"/>
  <c r="G43" i="15"/>
  <c r="G51" i="15"/>
  <c r="G53" i="15"/>
  <c r="G6" i="30"/>
  <c r="G7" i="30"/>
  <c r="G8" i="30"/>
  <c r="G9" i="30"/>
  <c r="G10" i="30"/>
  <c r="G11" i="30"/>
  <c r="G13" i="30"/>
  <c r="G14" i="30"/>
  <c r="G15" i="30"/>
  <c r="G18" i="30"/>
  <c r="G19" i="30"/>
  <c r="G21" i="30"/>
  <c r="G22" i="30"/>
  <c r="G27" i="30"/>
  <c r="G38" i="30"/>
  <c r="G41" i="30"/>
  <c r="G44" i="30"/>
  <c r="G12" i="27"/>
  <c r="G14" i="27"/>
  <c r="G15" i="27"/>
  <c r="G16" i="27"/>
  <c r="G17" i="27"/>
  <c r="G20" i="27"/>
  <c r="G21" i="27"/>
  <c r="G22" i="27"/>
  <c r="G25" i="27"/>
  <c r="G28" i="27"/>
  <c r="G29" i="27"/>
  <c r="G30" i="27"/>
  <c r="G31" i="27"/>
  <c r="G32" i="27"/>
  <c r="G33" i="27"/>
  <c r="G34" i="27"/>
  <c r="G35" i="27"/>
  <c r="G38" i="27"/>
  <c r="G39" i="27"/>
  <c r="G40" i="27"/>
  <c r="G41" i="27"/>
  <c r="G10" i="26"/>
  <c r="G14" i="26"/>
  <c r="G15" i="26"/>
  <c r="G16" i="26"/>
  <c r="G17" i="26"/>
  <c r="G18" i="26"/>
  <c r="G19" i="26"/>
  <c r="G21" i="26"/>
  <c r="G25" i="26"/>
  <c r="G26" i="26"/>
  <c r="G31" i="26"/>
  <c r="G32" i="26"/>
  <c r="G33" i="26"/>
  <c r="G34" i="26"/>
  <c r="G35" i="26"/>
  <c r="G36" i="26"/>
  <c r="G39" i="26"/>
  <c r="G40" i="26"/>
  <c r="G41" i="26"/>
  <c r="G42" i="26"/>
  <c r="G44" i="26"/>
  <c r="G45" i="26"/>
  <c r="G46" i="26"/>
  <c r="G53" i="26"/>
  <c r="G54" i="26"/>
  <c r="G55" i="26"/>
  <c r="G61" i="26"/>
  <c r="G62" i="26"/>
  <c r="G63" i="26"/>
  <c r="G65" i="26"/>
  <c r="G66" i="26"/>
  <c r="G67" i="26"/>
  <c r="G68" i="26"/>
  <c r="G70" i="26"/>
  <c r="G74" i="26"/>
  <c r="G78" i="26"/>
  <c r="G79" i="26"/>
  <c r="G80" i="26"/>
  <c r="G83" i="26"/>
  <c r="G84" i="26"/>
  <c r="G85" i="26"/>
  <c r="G86" i="26"/>
  <c r="G87" i="26"/>
  <c r="G88" i="26"/>
  <c r="G89" i="26"/>
  <c r="G90" i="26"/>
  <c r="G91" i="26"/>
  <c r="G92" i="26"/>
  <c r="G37" i="35"/>
  <c r="G4" i="30"/>
  <c r="G46" i="30"/>
  <c r="G8" i="29"/>
  <c r="G49" i="29"/>
  <c r="C13" i="14"/>
  <c r="G13" i="28"/>
  <c r="G17" i="28"/>
  <c r="G18" i="28"/>
  <c r="G21" i="28"/>
  <c r="G25" i="28"/>
  <c r="G29" i="28"/>
  <c r="G33" i="28"/>
  <c r="G35" i="28"/>
  <c r="G39" i="28"/>
  <c r="G40" i="28"/>
  <c r="G41" i="28"/>
  <c r="G44" i="28"/>
  <c r="G45" i="28"/>
  <c r="G46" i="28"/>
  <c r="G47" i="28"/>
  <c r="G48" i="28"/>
  <c r="G49" i="28"/>
  <c r="G50" i="28"/>
  <c r="G51" i="28"/>
  <c r="G52" i="28"/>
  <c r="G9" i="28"/>
  <c r="G9" i="27"/>
  <c r="G9" i="26"/>
  <c r="G93" i="26"/>
  <c r="G6" i="15"/>
  <c r="G12" i="15"/>
  <c r="G10" i="17"/>
  <c r="G11" i="17"/>
  <c r="G12" i="17"/>
  <c r="G13" i="17"/>
  <c r="G14" i="17"/>
  <c r="G15" i="17"/>
  <c r="G16" i="17"/>
  <c r="G17" i="17"/>
  <c r="G18" i="17"/>
  <c r="G19" i="17"/>
  <c r="G20" i="17"/>
  <c r="G21" i="17"/>
  <c r="G22" i="17"/>
  <c r="G23" i="17"/>
  <c r="G24" i="17"/>
  <c r="G25" i="17"/>
  <c r="G26" i="17"/>
  <c r="G28" i="17"/>
  <c r="G54" i="28"/>
  <c r="G43" i="27"/>
  <c r="G29" i="17"/>
  <c r="C9" i="14"/>
  <c r="E44" i="30"/>
  <c r="E41" i="30"/>
  <c r="E38" i="30"/>
  <c r="C11" i="14"/>
  <c r="C16" i="14"/>
  <c r="C17" i="14"/>
  <c r="C18" i="14"/>
  <c r="C19" i="14"/>
  <c r="C20" i="14"/>
</calcChain>
</file>

<file path=xl/sharedStrings.xml><?xml version="1.0" encoding="utf-8"?>
<sst xmlns="http://schemas.openxmlformats.org/spreadsheetml/2006/main" count="804" uniqueCount="509">
  <si>
    <t>ITEM</t>
  </si>
  <si>
    <t>UNIT</t>
  </si>
  <si>
    <t>QTY</t>
  </si>
  <si>
    <t>RATE</t>
  </si>
  <si>
    <t>NO.</t>
  </si>
  <si>
    <t>m</t>
  </si>
  <si>
    <t>m³</t>
  </si>
  <si>
    <t>i) Hot-dip galvanised</t>
  </si>
  <si>
    <t>No</t>
  </si>
  <si>
    <t>ii) Painted: 1xcoat zinc phosphate 75µm and</t>
  </si>
  <si>
    <t xml:space="preserve">1xundercoat universal alkyd 30µm </t>
  </si>
  <si>
    <t xml:space="preserve">ii) Painted: 1xcoat zinc phosphate 75µm </t>
  </si>
  <si>
    <t xml:space="preserve">and 1xundercoat universal alkyd 30µm </t>
  </si>
  <si>
    <t>SUMMARY OF THE SCHEDULE OF PRICES</t>
  </si>
  <si>
    <t>SUBTOTAL:</t>
  </si>
  <si>
    <t xml:space="preserve">LIMPOPO DEPARTMENT OF AGRICULTURE AND RURAL DEVELOPMENT </t>
  </si>
  <si>
    <t>mild steel, Role 50kg 2015m</t>
  </si>
  <si>
    <t>Frame - 43mm OD x 2mm, Support - 27mm OD x 2mm</t>
  </si>
  <si>
    <t xml:space="preserve"> wall thickness mild steel pipe</t>
  </si>
  <si>
    <t xml:space="preserve">Complete with hinges, bolts and locking </t>
  </si>
  <si>
    <t>chain attached to gate</t>
  </si>
  <si>
    <t>Painted Commercial black</t>
  </si>
  <si>
    <t>2.0m long x 60mm OD x 2mm wall</t>
  </si>
  <si>
    <t>TERM CONTRACT FOR THE CONSTRUCTION OF FENCES AND ANIMAL HANDLING FACILITIES</t>
  </si>
  <si>
    <t>SITE CLEARANCE</t>
  </si>
  <si>
    <t>No.</t>
  </si>
  <si>
    <t>Sum</t>
  </si>
  <si>
    <t>PAYMENT</t>
  </si>
  <si>
    <t>DESCRIPTION</t>
  </si>
  <si>
    <t>Clear and grub the fence line, a 2m wide strip</t>
  </si>
  <si>
    <t>Remove and grub large tree stumps of girth:</t>
  </si>
  <si>
    <t>b) Over 2.0 m and up to and including 3.0m</t>
  </si>
  <si>
    <t>c) Over 3m</t>
  </si>
  <si>
    <t>EXCAVATIONS</t>
  </si>
  <si>
    <t>CONCRETE</t>
  </si>
  <si>
    <t>Prov Sum</t>
  </si>
  <si>
    <t>%</t>
  </si>
  <si>
    <t>AMOUNT</t>
  </si>
  <si>
    <t xml:space="preserve">a) Corner / Straining / Intermediate posts:  </t>
  </si>
  <si>
    <t>i) Hot-dip galvanised mild steelpipe</t>
  </si>
  <si>
    <t>i)Hot-dip galvanised mild steelpipe</t>
  </si>
  <si>
    <t xml:space="preserve">b) Inclined Struts: </t>
  </si>
  <si>
    <t>c) Horizontal Struts</t>
  </si>
  <si>
    <t>d) Anchor Pins:300mm long x 10mm Dia steel rod</t>
  </si>
  <si>
    <t xml:space="preserve">3.3m long x 114mm OD x 3mm </t>
  </si>
  <si>
    <t>e) Standards:Rolled steel Y-section posts</t>
  </si>
  <si>
    <t>f) Droppers: Ridged mild steel T-section</t>
  </si>
  <si>
    <t>3.05m long x 2.5kg/m</t>
  </si>
  <si>
    <t>Y-section posts</t>
  </si>
  <si>
    <t>2.45m long x 0.56kg/m</t>
  </si>
  <si>
    <t>straining wire, Role 5kg 51m</t>
  </si>
  <si>
    <t>TOTAL CARRIED FORWARD</t>
  </si>
  <si>
    <t>21- STRAND GAME PROOF FENCE</t>
  </si>
  <si>
    <t>i)Painted Commercial black</t>
  </si>
  <si>
    <t xml:space="preserve">h) Binding wire: 2.0mm galvanised (34µm) </t>
  </si>
  <si>
    <t>12mm fully galvanised, 160mm long</t>
  </si>
  <si>
    <t xml:space="preserve">i) Bolts, nuts and washers for struts: </t>
  </si>
  <si>
    <t xml:space="preserve">j) Wire stays: 4mm galvanised 8-cord </t>
  </si>
  <si>
    <t xml:space="preserve">k) Gate : 3600 x 2400 </t>
  </si>
  <si>
    <t>TOTAL CARRIED TO SUMMARY</t>
  </si>
  <si>
    <r>
      <t>m</t>
    </r>
    <r>
      <rPr>
        <sz val="10"/>
        <color indexed="8"/>
        <rFont val="Calibri"/>
        <family val="2"/>
      </rPr>
      <t>³</t>
    </r>
  </si>
  <si>
    <r>
      <t>m</t>
    </r>
    <r>
      <rPr>
        <sz val="10"/>
        <color indexed="8"/>
        <rFont val="Calibri"/>
        <family val="2"/>
      </rPr>
      <t>³</t>
    </r>
    <r>
      <rPr>
        <sz val="10"/>
        <color indexed="8"/>
        <rFont val="Arial"/>
        <family val="2"/>
      </rPr>
      <t>/km</t>
    </r>
  </si>
  <si>
    <t>1</t>
  </si>
  <si>
    <t>km</t>
  </si>
  <si>
    <t>Clear and grub site including vegetation, trees and tree stumps of girth up to 1m</t>
  </si>
  <si>
    <t>Clear and grub site including vegetation, trees and tree stumps of girth over and above 1m</t>
  </si>
  <si>
    <t>EXCAVATION AND BACKFILL</t>
  </si>
  <si>
    <t xml:space="preserve">Excavations in all materials for trenches to a depth of 700 mm x 400 mm x 400 mm for straining posts </t>
  </si>
  <si>
    <t>Extra-over Item B.1.1</t>
  </si>
  <si>
    <t>a) Intermediate excavations</t>
  </si>
  <si>
    <t>b) Hard excavations</t>
  </si>
  <si>
    <t>c) Boulder excavation, Class A</t>
  </si>
  <si>
    <t>d) Boulder excavation, Class B</t>
  </si>
  <si>
    <t>Excavate in earth for surface trenches for loading ramp</t>
  </si>
  <si>
    <t>CONCRETE WORKS</t>
  </si>
  <si>
    <t>Mass concrete (20Mpa/19mm) for strip footings, loading ramp and vertical poles.</t>
  </si>
  <si>
    <t>Mass concrete  (25Mpa/19mm) for loading ramp (100mm thick)</t>
  </si>
  <si>
    <t>MASONRY WORKS</t>
  </si>
  <si>
    <t>Install 2400mm x 76mm x 3mm poles with bolts and nuts</t>
  </si>
  <si>
    <t>Install 2700mm x 101mm x 3mm poles with bolts and nuts</t>
  </si>
  <si>
    <t>STEELWORK</t>
  </si>
  <si>
    <t>Gates</t>
  </si>
  <si>
    <t>Supply and install 750mm x 1600mm gates at the loading ramp.</t>
  </si>
  <si>
    <t>Supply and install 3000mm x 1200mm gate</t>
  </si>
  <si>
    <t>Supply and install 1500mm x 1200mm gate</t>
  </si>
  <si>
    <t>(To include supply, delivery and installation of gates with bolts, hinges, nuts and washers as per specification)</t>
  </si>
  <si>
    <t>BODY &amp; NECK CLAMP/SCALE COMBINATION AND GATES</t>
  </si>
  <si>
    <t xml:space="preserve">Supply and Install gates 750 x 1600 mm gates at the loading ramp
a) 42 mm x 2mm round tubing for frame
b) one x 25 mm x 2 mm round tubing for horizontal
c) five x 25 mm round tubing for vertical bracing 
d) Two x M12 x 43 mm eye bolt
e) Chain </t>
  </si>
  <si>
    <t xml:space="preserve">Supply and istall 3000 x 1200 mm gate :
a) 42 mm x 2mm round tubing for frame
b) four x 25 mm x 2 mm round tubing for horizontal
c) five x 10 mm round bar for vertical bracing 
d) Two x M12 x 43 mm eye bolt
e) Chain </t>
  </si>
  <si>
    <t xml:space="preserve">Supply and istall 1500 x 1200 mm gate :
a) 42 mm x 2mm round tubing for frame
b) four x 25 mm x 2 mm round tubing for horizontal
c) five x 10 mm round bar for vertical bracing 
d) Two x M12 x 43 mm eye bolt
e) Chain </t>
  </si>
  <si>
    <t>Prefabricated crush panels (Tal-tec or similar)</t>
  </si>
  <si>
    <t>Prefabricated sorting gates (Tal-tec or similar)</t>
  </si>
  <si>
    <t>Prefabricated herding pens (Ta-tec or similar)</t>
  </si>
  <si>
    <t>Livestock animal scale (Including weighbars)</t>
  </si>
  <si>
    <t>Heavy Duty Body with Neck Clamp as per specification. (Tal-tec or similar)</t>
  </si>
  <si>
    <t>DIPPING FACILITIES</t>
  </si>
  <si>
    <t>Supply deliver hoof bath</t>
  </si>
  <si>
    <t>Supply and deliver immersion dip</t>
  </si>
  <si>
    <t>Supply and deliver spraying dip</t>
  </si>
  <si>
    <t>DRINKING TROUGHS</t>
  </si>
  <si>
    <t>Supply , deliver and install the following drinking troughs:</t>
  </si>
  <si>
    <t>1) 1000 litre precast concrete drinking troughs complete with inlet , overflow and drain outlets</t>
  </si>
  <si>
    <t>2) 400 litre precast concrete drinking troughs</t>
  </si>
  <si>
    <t>3) 1000 litre galvanised steel drinking troughs</t>
  </si>
  <si>
    <t>4) 1000 litre plastic drinking troughs</t>
  </si>
  <si>
    <t>5)400 litre plastic drinking troughs</t>
  </si>
  <si>
    <t>Supply , deliver and install brass ball valve for drinking trough</t>
  </si>
  <si>
    <t>Supply , deliver and install plastic ball valve for drinking trough</t>
  </si>
  <si>
    <t>LARGE STOCK HANDLING FACILITY</t>
  </si>
  <si>
    <t>B.1</t>
  </si>
  <si>
    <t>B1.2</t>
  </si>
  <si>
    <t>B1.2.1</t>
  </si>
  <si>
    <t>B1.2.2</t>
  </si>
  <si>
    <t>B1.2.3</t>
  </si>
  <si>
    <t>B1.2.4</t>
  </si>
  <si>
    <t>B1.2.5</t>
  </si>
  <si>
    <t>B1.2.6</t>
  </si>
  <si>
    <t>B1.3</t>
  </si>
  <si>
    <t>B.2</t>
  </si>
  <si>
    <t>B2.1</t>
  </si>
  <si>
    <t>B2.2</t>
  </si>
  <si>
    <t>B.3</t>
  </si>
  <si>
    <t>B.3.1</t>
  </si>
  <si>
    <t>B.3.1.1</t>
  </si>
  <si>
    <t>B.4</t>
  </si>
  <si>
    <t>B.5</t>
  </si>
  <si>
    <t>B.5.1</t>
  </si>
  <si>
    <t>B.6</t>
  </si>
  <si>
    <t>C.1</t>
  </si>
  <si>
    <r>
      <t>m</t>
    </r>
    <r>
      <rPr>
        <sz val="9"/>
        <color indexed="8"/>
        <rFont val="Calibri"/>
        <family val="2"/>
      </rPr>
      <t>²</t>
    </r>
  </si>
  <si>
    <r>
      <t>m</t>
    </r>
    <r>
      <rPr>
        <sz val="10"/>
        <rFont val="Calibri"/>
        <family val="2"/>
      </rPr>
      <t>³</t>
    </r>
  </si>
  <si>
    <t>m²</t>
  </si>
  <si>
    <t>C1</t>
  </si>
  <si>
    <t>ACCESS ROAD</t>
  </si>
  <si>
    <t>OVERHAUL</t>
  </si>
  <si>
    <t>Overhaul on materials hauled in excess of 1,0km (ordinary overhaul)</t>
  </si>
  <si>
    <t>CLEARING AND GRUBBING</t>
  </si>
  <si>
    <t>Clear and grub vegetation and bushes for width of 3m from the centreline of the road, on either side of the road</t>
  </si>
  <si>
    <t>(a) Virgin or new road section</t>
  </si>
  <si>
    <t>Removal and grubbing of large trees and stumps</t>
  </si>
  <si>
    <t>(a) Girth exceeding 1m up to and including 2m</t>
  </si>
  <si>
    <t>DRAINS</t>
  </si>
  <si>
    <t>Construction of side drains (meadow drains)measured per shoulder length of constructed drains, including mitre drains</t>
  </si>
  <si>
    <t>BORROW MATERIALS</t>
  </si>
  <si>
    <t>Excess overburden in borrow pits for obtaining gravel wearing material</t>
  </si>
  <si>
    <t>(a) Overburden in soft or intermediate excavation</t>
  </si>
  <si>
    <t>Finishing off borrow areas</t>
  </si>
  <si>
    <t>(b) Intermediate material</t>
  </si>
  <si>
    <t>MASS EARTHWORKS</t>
  </si>
  <si>
    <t>Roadbed preparation and compaction of material, compacted to 93% of modified AASHTO density and including shaping and formation of the road subgrade, side drains and meadow drains</t>
  </si>
  <si>
    <t>PAVEMENT LAYERS OF GRAVEL ROAD</t>
  </si>
  <si>
    <t>Pavement layers constructed from gravel taken from borrow pit or commercial source, including freehaul up to 1km</t>
  </si>
  <si>
    <t>ANCILLIARY ROADWORKS</t>
  </si>
  <si>
    <t>m³-km</t>
  </si>
  <si>
    <t>ha</t>
  </si>
  <si>
    <t>EXCAVATION FOR CIRCULAR STEEL RESEVOIR</t>
  </si>
  <si>
    <t>Excavate in all materials and backfil for a circular steel resevoir.</t>
  </si>
  <si>
    <t>EXCAVATE FOR DRINKING TROUGHS</t>
  </si>
  <si>
    <t>Excavate in all materials and backfil for drinking troughs</t>
  </si>
  <si>
    <t>EXCAVATE FOR PIPELINE</t>
  </si>
  <si>
    <t>Excavate in materials for trenches, backfill, compact and dispose of surplusor unsuitable material for pipes up to 100mm diameter for total trench depth: (0,6 X 0,4 X 300mm length), exceeding 0,0m, ut not exceeding 1,0m</t>
  </si>
  <si>
    <t>BEDDING FOR PIPE TRENCH EXCAVATIONS</t>
  </si>
  <si>
    <t>Supply, Deliver and placing bedding material in the pipeline  trench (0,3 X 0,3 X 300mm length)</t>
  </si>
  <si>
    <t>MASS CONCRETE</t>
  </si>
  <si>
    <t>Mass Concrete (25MPa/19mm) for Drinking Trough Slabs</t>
  </si>
  <si>
    <t>REINFORCED CONCRETE</t>
  </si>
  <si>
    <t>Reinforced Concrete (25MPa/19mm|) for resevoir slab</t>
  </si>
  <si>
    <t>FORMWORK</t>
  </si>
  <si>
    <t>Steel  Resevoir Concrete Slab : Wooden float top of concrete to be level</t>
  </si>
  <si>
    <t>Drinking Troughs Slabs: Rough formwork to be level withstraight edge</t>
  </si>
  <si>
    <t>STEEL REINFORCEMENT</t>
  </si>
  <si>
    <t>Steel Resevoir Slab: High tensile steel mesh - Ref.395</t>
  </si>
  <si>
    <t>PIPES AND FITTINGS</t>
  </si>
  <si>
    <t>32mm Class 6 HDPE Polyethylene Pipes and Fittings (From borehole to resevoir)</t>
  </si>
  <si>
    <t>25mm Class 6 HDPE Polyethylene Pipes and Fittings (To drinking troughs)</t>
  </si>
  <si>
    <t>STOCKWATER SYSTEM</t>
  </si>
  <si>
    <t>D.1</t>
  </si>
  <si>
    <t>D.1.1</t>
  </si>
  <si>
    <t>D.2</t>
  </si>
  <si>
    <t>D.2.1</t>
  </si>
  <si>
    <t>D.3</t>
  </si>
  <si>
    <t>D.3.1</t>
  </si>
  <si>
    <t>D.4</t>
  </si>
  <si>
    <t>D.4.1</t>
  </si>
  <si>
    <t>D.5</t>
  </si>
  <si>
    <t>D.5.1</t>
  </si>
  <si>
    <t>D.6</t>
  </si>
  <si>
    <t>D.6.1</t>
  </si>
  <si>
    <t>D.7</t>
  </si>
  <si>
    <t>D.7.1</t>
  </si>
  <si>
    <t>D.7.2</t>
  </si>
  <si>
    <t>D.8</t>
  </si>
  <si>
    <t>D.8.1</t>
  </si>
  <si>
    <t>D9</t>
  </si>
  <si>
    <t>D.9.1</t>
  </si>
  <si>
    <t>D.9.1.1</t>
  </si>
  <si>
    <t>D9.1.2</t>
  </si>
  <si>
    <t>SMALL STOCK HANDLING FACILITY</t>
  </si>
  <si>
    <t>Clear and grub site including vegetation, trees and tree stumps of girth up to 1m for handling facility</t>
  </si>
  <si>
    <t>EXCAVATION</t>
  </si>
  <si>
    <t>Excavation in all materials for holes to a depth of 800mm and 600mm wide</t>
  </si>
  <si>
    <t>Extra over item 2.3.1.3</t>
  </si>
  <si>
    <t>UPRIGHTS</t>
  </si>
  <si>
    <t>Supply, deliver and install 1.8m x 76mm x 50mm x 2mm rectangular tubing, as per drawing</t>
  </si>
  <si>
    <t>Supply, deliver and install 1.8m x 76mm x 2mm steel pipe complete withend caps</t>
  </si>
  <si>
    <t>Supply, deliver and install 750mm high x 1.2mm sheeting, braced with25mm x 25mm x 2mm square tubing as per drawing</t>
  </si>
  <si>
    <t>KRAAL SIDES</t>
  </si>
  <si>
    <t>Supply, deliver and install 800mm x 1500 mm panel. 32mm x 32mm x 1.6mm square tube for the frame, 25mm x 25mm x 1.6mm square tubefor bracing as per drawing</t>
  </si>
  <si>
    <t>GATES &amp; OPENINGS</t>
  </si>
  <si>
    <t>Supply, deliver and install 2000mm x 1200mm gate. 42mm x 2mm round tube for frame, 25mm x 25 mm tubing for bracing. 16mm x 43mm eye bolt</t>
  </si>
  <si>
    <t>Supply, deliver and install 1500mm x 1200mm gate. 42mm x 2mm round tube for frame, 25mm x 25 mm tubing for bracing. 16mm x 43mm eye bolt</t>
  </si>
  <si>
    <t>Supply, deliver and install 1000mm x 550mm gullitone gate. 25mm x 25mm x 1.6mm square tubing for frame, complete with U channel as guide rail, as per drawing</t>
  </si>
  <si>
    <t>Supply, deliver and install 900mm x 1200mm gate. 38mm x 2mm round tube for frame, 25mm x 25 mm tubing for bracing, complete with 16mm x 38mm eye bolts, chain and padlock</t>
  </si>
  <si>
    <t>Supply, deliver and install 1000mm x 550mm two way sorting gate. 32mm round tubing for frame. 20mm x 20mm x 1.6mm square tubing for bracing. 16mm x 32mm eye bolts</t>
  </si>
  <si>
    <t>Supply, deliver and install 10mm nylon rope for gullitone gates</t>
  </si>
  <si>
    <t>Supply, deliver and install 40mm  diameter V-groove steel pulley wheel complete with bracket</t>
  </si>
  <si>
    <t>Paint all steelwork with one coat red oxide, two coats silver oxide</t>
  </si>
  <si>
    <t>ACCESSORIES</t>
  </si>
  <si>
    <t>"Taltec" type or similar Portable Sheep/Goat loading ramp with wheelbarrow wheels for mobility on the farm.</t>
  </si>
  <si>
    <t xml:space="preserve">"Taltec" type or similar Sheep/goat loadbar crate with scale </t>
  </si>
  <si>
    <t xml:space="preserve">Supply , deliver and install 160 litres plastic LDPE sheep drinking troughs. UV protected </t>
  </si>
  <si>
    <t>Supply , deliver and install 3.5 litre galvinised sheep drinking trough complete with ball valve</t>
  </si>
  <si>
    <t>C.1.1</t>
  </si>
  <si>
    <t>C2</t>
  </si>
  <si>
    <t>C2.1</t>
  </si>
  <si>
    <t>C2.2</t>
  </si>
  <si>
    <t>C2.3</t>
  </si>
  <si>
    <t>C2.4</t>
  </si>
  <si>
    <t>C2.5</t>
  </si>
  <si>
    <t>C2.6</t>
  </si>
  <si>
    <t>C3</t>
  </si>
  <si>
    <t>C3.1</t>
  </si>
  <si>
    <t>C3.2</t>
  </si>
  <si>
    <t>C3.3</t>
  </si>
  <si>
    <t>C4</t>
  </si>
  <si>
    <t>C5</t>
  </si>
  <si>
    <t>C6</t>
  </si>
  <si>
    <r>
      <t>m</t>
    </r>
    <r>
      <rPr>
        <sz val="9"/>
        <rFont val="Calibri"/>
        <family val="2"/>
      </rPr>
      <t>²</t>
    </r>
  </si>
  <si>
    <r>
      <t>m</t>
    </r>
    <r>
      <rPr>
        <sz val="9"/>
        <rFont val="Calibri"/>
        <family val="2"/>
      </rPr>
      <t>³</t>
    </r>
  </si>
  <si>
    <t>GENERAL FENCING MATERIALS</t>
  </si>
  <si>
    <t xml:space="preserve">(a) stockproof fence </t>
  </si>
  <si>
    <t xml:space="preserve">(b) security fence </t>
  </si>
  <si>
    <t xml:space="preserve">Take down existing fences and stock pile </t>
  </si>
  <si>
    <t>Transport materials and debris to unspecified sites and dump/ storage</t>
  </si>
  <si>
    <t>no</t>
  </si>
  <si>
    <t>Mobile loading ramp: Largestock with tow wheels</t>
  </si>
  <si>
    <t>(To include supply, delivery and installation,</t>
  </si>
  <si>
    <t xml:space="preserve">Cast 25 MPa concrete platform </t>
  </si>
  <si>
    <t>Stone Pitching into Concrete - 50mm avg Dia</t>
  </si>
  <si>
    <t>Ref 888 mesh</t>
  </si>
  <si>
    <t>Ref 193 mesh</t>
  </si>
  <si>
    <t>63mm Class 6 HDPE Polyethylene Pipes and Fittings (From borehole to resevoir)</t>
  </si>
  <si>
    <t>32mm Class 9 HDPE Polyethylene Pipes and Fittings (From borehole to resevoir)</t>
  </si>
  <si>
    <t>50mm Class 6 HDPE Polyethylene Pipes and Fittings (From borehole to resevoir)</t>
  </si>
  <si>
    <t>50mm Class 9 HDPE Polyethylene Pipes and Fittings (From borehole to resevoir)</t>
  </si>
  <si>
    <t>63mm Class 9 HDPE Polyethylene Pipes and Fittings (From borehole to resevoir)</t>
  </si>
  <si>
    <t>75mm Class 6 HDPE Polyethylene Pipes and Fittings (From borehole to resevoir)</t>
  </si>
  <si>
    <t>75mm Class 9 HDPE Polyethylene Pipes and Fittings (From borehole to resevoir)</t>
  </si>
  <si>
    <t>Hard rock</t>
  </si>
  <si>
    <t>CLAUSE</t>
  </si>
  <si>
    <t>SECTION S : POWER GENERATION EQUIPMNET</t>
  </si>
  <si>
    <t xml:space="preserve">SOLAR SYSTEM </t>
  </si>
  <si>
    <t>S.1.1</t>
  </si>
  <si>
    <t xml:space="preserve">Supply deliver and install 550W monocrystalline or similar solar panels, </t>
  </si>
  <si>
    <t>S.1.2</t>
  </si>
  <si>
    <t xml:space="preserve"> Pure sine wave invertor complete with:
*AC/DC compatibility
*Overvoltage and undervoltage protection
*Overload protection and overcurrent protection
*Overtemperature protection
*No-load protection.
*Operating history memory
*Detachable control panel
*Enclosure class IP66
*Automatic generator start, Display and digital function</t>
  </si>
  <si>
    <t>S.1.3</t>
  </si>
  <si>
    <t>3kVA</t>
  </si>
  <si>
    <t>sum</t>
  </si>
  <si>
    <t>S.1.4</t>
  </si>
  <si>
    <t>5kVA</t>
  </si>
  <si>
    <t>S.1.5</t>
  </si>
  <si>
    <t>8kVA</t>
  </si>
  <si>
    <t>S.1.6</t>
  </si>
  <si>
    <t>10kVA</t>
  </si>
  <si>
    <t>S.1.7</t>
  </si>
  <si>
    <t>16kVA</t>
  </si>
  <si>
    <t>S.1.8</t>
  </si>
  <si>
    <t>25kVA</t>
  </si>
  <si>
    <t>S.1.9</t>
  </si>
  <si>
    <t>50kVA</t>
  </si>
  <si>
    <t xml:space="preserve">Supply and install arrray to array cable for solar panels </t>
  </si>
  <si>
    <t>S.1.11</t>
  </si>
  <si>
    <t>Supply and install DC Cicuit breakers and surge protector</t>
  </si>
  <si>
    <t>S.1.12</t>
  </si>
  <si>
    <t>Supply and install Combined Junction Box for solar panels</t>
  </si>
  <si>
    <t>S.1.13</t>
  </si>
  <si>
    <t>FUEL GENERATORS</t>
  </si>
  <si>
    <t>S.1.14</t>
  </si>
  <si>
    <t>Diesel generator complete with:
*Electric start
*Automatic voltage regulator and Dashboard dispaly
*Automatic transfer switch</t>
  </si>
  <si>
    <t>S.1.15</t>
  </si>
  <si>
    <t>S.1.16</t>
  </si>
  <si>
    <t>S.1.17</t>
  </si>
  <si>
    <t>15kVA</t>
  </si>
  <si>
    <t>S.1.18</t>
  </si>
  <si>
    <t>S.1.19</t>
  </si>
  <si>
    <t>S.1.20</t>
  </si>
  <si>
    <t>65kVA</t>
  </si>
  <si>
    <t>S.1.21</t>
  </si>
  <si>
    <t>100kVA</t>
  </si>
  <si>
    <t>S.1.22</t>
  </si>
  <si>
    <t>Provisional Sums</t>
  </si>
  <si>
    <t>S.1.23</t>
  </si>
  <si>
    <t xml:space="preserve">Allow a sum for power generation equipmnet by instruction </t>
  </si>
  <si>
    <t>S.1.24</t>
  </si>
  <si>
    <t>Profit over</t>
  </si>
  <si>
    <t>S.1.25</t>
  </si>
  <si>
    <t>Service of Generators</t>
  </si>
  <si>
    <t>S.1.26</t>
  </si>
  <si>
    <t xml:space="preserve">Minor service: includes consumables replacement and filters replacement: Oil, Coolant, air filter, fuel filter, </t>
  </si>
  <si>
    <t>S.1.27</t>
  </si>
  <si>
    <t>S.1.28</t>
  </si>
  <si>
    <t>S.1.29</t>
  </si>
  <si>
    <t>S.1.30</t>
  </si>
  <si>
    <t>S.1.31</t>
  </si>
  <si>
    <t>S.1.32</t>
  </si>
  <si>
    <t>S.1.33</t>
  </si>
  <si>
    <t>S.1.34</t>
  </si>
  <si>
    <t xml:space="preserve">Allow a sum for fuel generators major service by instruction </t>
  </si>
  <si>
    <t>S.1.35</t>
  </si>
  <si>
    <t>Profit over above</t>
  </si>
  <si>
    <t>S.1.36</t>
  </si>
  <si>
    <t>Batteries and Battery Banks</t>
  </si>
  <si>
    <t>S.1.37</t>
  </si>
  <si>
    <t xml:space="preserve">Allow a sum for replacement of batteries, and provision of energy bank batteries by instruction </t>
  </si>
  <si>
    <t>S.1.38</t>
  </si>
  <si>
    <t>S.1.39</t>
  </si>
  <si>
    <t>Power Transformers</t>
  </si>
  <si>
    <t>S.1.40</t>
  </si>
  <si>
    <t xml:space="preserve">Allow a sum for replacement, upgrade or installation of power grid transfomers by a Eskom registered contractor by instruction </t>
  </si>
  <si>
    <t>S.1.41</t>
  </si>
  <si>
    <t>TOTAL SECTION "B.3" CARRIED FORWARD TO SUMMARY</t>
  </si>
  <si>
    <t>EXCAVATIONS FOR ALL POSTS and PITS</t>
  </si>
  <si>
    <t xml:space="preserve">BRICKWORK </t>
  </si>
  <si>
    <t xml:space="preserve">Brickwork consisting of solid bricks with 10.5 MPa minimum nominal compressive strength in Class I mortar with Coprox masonry waterproofing or equal approved waterproof cement additive.  (Cement to be 42.5N all-purpose cement): </t>
  </si>
  <si>
    <t>220mm wide (One brick) walls.</t>
  </si>
  <si>
    <t>110mm wide (half brick) walls.</t>
  </si>
  <si>
    <t>150mm wide (one brick) using maxi bricks walls.</t>
  </si>
  <si>
    <t>345mm thick cavity brick walls made of two leafs of 110mm wall with 135mm concrete fill (concrete elsewhere measured).</t>
  </si>
  <si>
    <t>Cavity brick walls made of two leafs of 110mm wall with over 135mm concrete fill (concrete elsewhere measured).</t>
  </si>
  <si>
    <t>BRICKWORK AND BLOCKWORK SUNDRIES</t>
  </si>
  <si>
    <t>Galvanized brickwork reinforcement</t>
  </si>
  <si>
    <t>115mm Wide reinforcement built in horizontally</t>
  </si>
  <si>
    <t>230mm Wide reinforcement built in horizontally.</t>
  </si>
  <si>
    <t>ADD 15% CONTINGENCIES</t>
  </si>
  <si>
    <t>SUB-TOTAL</t>
  </si>
  <si>
    <t>PRELIMINARY &amp; GENERAL</t>
  </si>
  <si>
    <t>1,1,1</t>
  </si>
  <si>
    <t>1,1,2</t>
  </si>
  <si>
    <t>1,1,3</t>
  </si>
  <si>
    <t>1,1,4</t>
  </si>
  <si>
    <t>Item</t>
  </si>
  <si>
    <t>TOTAL TO FORM OF OFFER</t>
  </si>
  <si>
    <r>
      <t xml:space="preserve">Powder-coated security fencing Panel of </t>
    </r>
    <r>
      <rPr>
        <b/>
        <sz val="11"/>
        <color theme="1"/>
        <rFont val="Calibri"/>
        <family val="2"/>
        <scheme val="minor"/>
      </rPr>
      <t>2400</t>
    </r>
    <r>
      <rPr>
        <sz val="10"/>
        <rFont val="Arial"/>
        <family val="2"/>
      </rPr>
      <t xml:space="preserve">mm high overall above ground level and 2500mm panel length, made of ref 3510 - 3D mesh panels fabricated from absel with a strength of 60% and a tensile strength of 500N/mm2, with core diameter of 3mm and a tolerance of 0.07mm, with 4No. 43mm V-Profiled horizontal stiffeners. Fencing panels to be 
securely fixed between posts, with and including 
galvanised and powder-coated fixators and nuts at 
centres not exceeding 300mm and  to be twisted until 
they are detached. </t>
    </r>
  </si>
  <si>
    <r>
      <t xml:space="preserve">Powder-coated security fencing Panel of </t>
    </r>
    <r>
      <rPr>
        <b/>
        <sz val="11"/>
        <color theme="1"/>
        <rFont val="Calibri"/>
        <family val="2"/>
        <scheme val="minor"/>
      </rPr>
      <t>1800</t>
    </r>
    <r>
      <rPr>
        <sz val="10"/>
        <rFont val="Arial"/>
        <family val="2"/>
      </rPr>
      <t xml:space="preserve">mm high overall above ground level and 2500mm panel length, made of ref 3510 - 3D mesh panels fabricated from absel with a strength of 60% and a tensile strength of 500N/mm2, with core diameter of 3mm and a tolerance of 0.07mm, with 4No. 43mm V-Profiled horizontal stiffeners. Fencing panels to be 
securely fixed between posts, with and including 
galvanised and powder-coated fixators and nuts at 
centres not exceeding 300mm and  to be twisted until 
they are detached. </t>
    </r>
  </si>
  <si>
    <r>
      <t xml:space="preserve">Posts: 76 x 45 x 3mm x </t>
    </r>
    <r>
      <rPr>
        <b/>
        <sz val="11"/>
        <color theme="1"/>
        <rFont val="Calibri"/>
        <family val="2"/>
        <scheme val="minor"/>
      </rPr>
      <t>3000</t>
    </r>
    <r>
      <rPr>
        <sz val="10"/>
        <rFont val="Arial"/>
        <family val="2"/>
      </rPr>
      <t>mm long steel post galvanised and powder-coated, with rubber cap on top, planted in 
concrete (elsewhere measured)</t>
    </r>
  </si>
  <si>
    <r>
      <t xml:space="preserve">Posts: 76 x 45 x 3mm x </t>
    </r>
    <r>
      <rPr>
        <b/>
        <sz val="11"/>
        <color theme="1"/>
        <rFont val="Calibri"/>
        <family val="2"/>
        <scheme val="minor"/>
      </rPr>
      <t>2400</t>
    </r>
    <r>
      <rPr>
        <sz val="10"/>
        <rFont val="Arial"/>
        <family val="2"/>
      </rPr>
      <t>mm long steel post galvanised and powder-coated, with rubber cap on top, planted in 
concrete (elsewhere measured)</t>
    </r>
  </si>
  <si>
    <t>Palisade fence 3.0m high above ground level over flat terrain with 80mm tapering to 220mm x 3m long intermediate and end posts at centres cast into concrete bases, 145 x 80mm x 2m long top  and bottom horizontal rails at intersections, including stopping off bolt holes with cement holes</t>
  </si>
  <si>
    <t>Galvanised mild steel sliding gate size 5,500mm wide x 3,000mm high overall comprising 2mm thick x 76mm wide x 50mm hollow section frame and running on 50 x 50 x 2mm thick angle section track embedded into and including 400mm wide x 600mm deep 25Mpa concrete ground beam and excavations for the same, filling, carting away of excess excavated material,etc</t>
  </si>
  <si>
    <t xml:space="preserve">CLEAR VIEW MESH SECURITY FENCING </t>
  </si>
  <si>
    <t>CONCRETE PALISADE FENCING</t>
  </si>
  <si>
    <t>Reinforced Precast concrete palisade fence min 30MPa, finished smooth on exposed surfaces, including site clearance and preparation of ground.</t>
  </si>
  <si>
    <t>Palisade fence 2,40m high above ground level over flat terrain with 80mm tapering to 220mm x 3m long intermediate and end posts at centres cast into concrete bases, 145 x 80mm x 2m long top  and bottom horizontal rails at intersections, including stopping off bolt holes with cement holes</t>
  </si>
  <si>
    <t>STEEL PALISADE FENCING</t>
  </si>
  <si>
    <t>Include Supply, delivery and installation</t>
  </si>
  <si>
    <t>Palisade Panel 3.0m long X 1.8m high - Galvanised steel angle section 40x40x3mm</t>
  </si>
  <si>
    <t>Palisade Panel 3.0m long X 2,4m high -  Galvanised steel angle section 40x40x3mm</t>
  </si>
  <si>
    <t>Palisade Panel 3.0m long X 1.8m high - Primier and Enamel coated, steel angle sections 40x40x3mm</t>
  </si>
  <si>
    <t>Palisade Panel 3.0m long X 2,4m high - Primier and Enamel coated, steel angle sections 40x40x3mm</t>
  </si>
  <si>
    <t>Palisade Post Square Tubing 76x2mm, 2.4m long. Galvanised. Including caps and brackets</t>
  </si>
  <si>
    <t>Palisade Post Square Tubing 100x2mm x3m long,.  Galvanised. Including caps and brackets</t>
  </si>
  <si>
    <t>Palisade Post Square Tubing 76x2mm x2.4m long, Primier and Enamel coated. Including caps and bracket</t>
  </si>
  <si>
    <t>Palisade Post Square Tubing 100x2mm x3m long, Primier and Enamel coated. Including caps and bracket</t>
  </si>
  <si>
    <t>STEEL KRAAL</t>
  </si>
  <si>
    <t>Install 6000mm x 48mm x 3mm horizontals as per specification</t>
  </si>
  <si>
    <r>
      <t>m</t>
    </r>
    <r>
      <rPr>
        <sz val="10"/>
        <rFont val="Tahoma"/>
        <family val="2"/>
      </rPr>
      <t>²</t>
    </r>
  </si>
  <si>
    <r>
      <t>m</t>
    </r>
    <r>
      <rPr>
        <sz val="9"/>
        <color indexed="8"/>
        <rFont val="Tahoma"/>
        <family val="2"/>
      </rPr>
      <t>³</t>
    </r>
  </si>
  <si>
    <r>
      <t>m</t>
    </r>
    <r>
      <rPr>
        <sz val="9"/>
        <color indexed="8"/>
        <rFont val="Tahoma"/>
        <family val="2"/>
      </rPr>
      <t>²</t>
    </r>
  </si>
  <si>
    <r>
      <t>m</t>
    </r>
    <r>
      <rPr>
        <sz val="9"/>
        <rFont val="Tahoma"/>
        <family val="2"/>
      </rPr>
      <t>³</t>
    </r>
  </si>
  <si>
    <t>a) Over 1.0m and up to and including 2.0m</t>
  </si>
  <si>
    <t>Rate Only</t>
  </si>
  <si>
    <t>LIMPOPO DEPARTMENT OF AGRICULTURE AND RURAL DEVELOPMENT</t>
  </si>
  <si>
    <t>Payment</t>
  </si>
  <si>
    <t>Description</t>
  </si>
  <si>
    <t>Unit</t>
  </si>
  <si>
    <t>Quantity</t>
  </si>
  <si>
    <t>Rate</t>
  </si>
  <si>
    <t xml:space="preserve">Amount </t>
  </si>
  <si>
    <t>ref.</t>
  </si>
  <si>
    <t xml:space="preserve">SABS </t>
  </si>
  <si>
    <t>BILL 1: PRELIMINARY &amp; GENERAL</t>
  </si>
  <si>
    <t>1200 AA</t>
  </si>
  <si>
    <t>Fixed-Charge Items (Max 15% of Contract Value)</t>
  </si>
  <si>
    <t>Insurance of Works</t>
  </si>
  <si>
    <t>Provide Surety</t>
  </si>
  <si>
    <t>Contractual Requirements</t>
  </si>
  <si>
    <t>All survey and site control requirements, including setting out and establishing supplementary benchmarks</t>
  </si>
  <si>
    <t>Establish facilities on site for Contractor</t>
  </si>
  <si>
    <t>1.2.1</t>
  </si>
  <si>
    <t>Storage shed</t>
  </si>
  <si>
    <t>1.2.2</t>
  </si>
  <si>
    <r>
      <t>Furnished 20m</t>
    </r>
    <r>
      <rPr>
        <vertAlign val="superscript"/>
        <sz val="9"/>
        <rFont val="Arial"/>
        <family val="2"/>
      </rPr>
      <t xml:space="preserve">2 </t>
    </r>
    <r>
      <rPr>
        <sz val="9"/>
        <rFont val="Arial"/>
        <family val="2"/>
      </rPr>
      <t xml:space="preserve"> (min.) </t>
    </r>
    <r>
      <rPr>
        <sz val="9"/>
        <rFont val="Arial"/>
        <family val="2"/>
      </rPr>
      <t>site office</t>
    </r>
  </si>
  <si>
    <t>1.2.3</t>
  </si>
  <si>
    <t>Ablution and latrine facilities</t>
  </si>
  <si>
    <t>1.2.4</t>
  </si>
  <si>
    <t xml:space="preserve">Water supply, electric power and communication </t>
  </si>
  <si>
    <t>1.2.5</t>
  </si>
  <si>
    <t>Tools and Equipment</t>
  </si>
  <si>
    <t>Occupational Health &amp; Safety, including preparation and implementation of a Health &amp; Safety Plan, staff induction in OHS and provision of safety gear, etc.</t>
  </si>
  <si>
    <r>
      <t xml:space="preserve">Nameboard as per </t>
    </r>
    <r>
      <rPr>
        <i/>
        <sz val="9"/>
        <rFont val="Arial"/>
        <family val="2"/>
      </rPr>
      <t>Drawing LDARD/TSAQ09</t>
    </r>
  </si>
  <si>
    <t>Time-Related Items (Max 15% of Contract Value)</t>
  </si>
  <si>
    <t>1.5.1</t>
  </si>
  <si>
    <t>months</t>
  </si>
  <si>
    <t>1.5.2</t>
  </si>
  <si>
    <t>Operate &amp; maintain facilities on site for Contractor</t>
  </si>
  <si>
    <t>1.5.2.1</t>
  </si>
  <si>
    <t>month</t>
  </si>
  <si>
    <t>1.5.2.2</t>
  </si>
  <si>
    <r>
      <t>Furnished</t>
    </r>
    <r>
      <rPr>
        <sz val="9"/>
        <rFont val="Arial"/>
        <family val="2"/>
      </rPr>
      <t xml:space="preserve"> site office</t>
    </r>
  </si>
  <si>
    <t>1.5.2.3</t>
  </si>
  <si>
    <t>1.5.2.4</t>
  </si>
  <si>
    <t xml:space="preserve">Water supply and electric power </t>
  </si>
  <si>
    <t>1.5.3</t>
  </si>
  <si>
    <t>Dealing with water, irrespective of source</t>
  </si>
  <si>
    <t>1.5.4</t>
  </si>
  <si>
    <t>Compensation to CLO appointed from local community</t>
  </si>
  <si>
    <t>Occupational Health &amp; Safety Auditor</t>
  </si>
  <si>
    <t>1.5.6</t>
  </si>
  <si>
    <t>Provisional Sum for Appointment of Occupational Health and Safety Auditor on behalf of the LDA. Auditor to conduct 3 visits as well as present report at monthly meeting.</t>
  </si>
  <si>
    <t>PC SUM</t>
  </si>
  <si>
    <t>1.5.7</t>
  </si>
  <si>
    <t>Training and Operational &amp; Safety Manual</t>
  </si>
  <si>
    <t>1.6.1</t>
  </si>
  <si>
    <t>Training of Operators after project completion</t>
  </si>
  <si>
    <t>1.6.2</t>
  </si>
  <si>
    <t xml:space="preserve">Preparation of Operation and Maintenance Manual </t>
  </si>
  <si>
    <t>8.2.9</t>
  </si>
  <si>
    <t>Site clearance and transportation of materials and debris to unspecified sites and dump</t>
  </si>
  <si>
    <t>m³.km</t>
  </si>
  <si>
    <t>Rehabilitation of the borrow pit according to the Environmental Management Plan</t>
  </si>
  <si>
    <t>TOTAL:  BILL 1 CARRIED TO SUMMARY</t>
  </si>
  <si>
    <t>Protective Clothing for EPWP</t>
  </si>
  <si>
    <t>1.5.8</t>
  </si>
  <si>
    <t>1.5.9</t>
  </si>
  <si>
    <r>
      <t xml:space="preserve">% Mark-up on Item 1.5.8 </t>
    </r>
    <r>
      <rPr>
        <b/>
        <i/>
        <sz val="9"/>
        <rFont val="Arial"/>
        <family val="2"/>
      </rPr>
      <t>(Not above 5%)</t>
    </r>
  </si>
  <si>
    <r>
      <t xml:space="preserve">% Mark-up on Item 1.5.6 </t>
    </r>
    <r>
      <rPr>
        <b/>
        <i/>
        <sz val="9"/>
        <rFont val="Arial"/>
        <family val="2"/>
      </rPr>
      <t>(Not above 5%)</t>
    </r>
  </si>
  <si>
    <t>Provisional Sum for supply, delivery of PPE for the EPWP as per the Engineer's instruction. Provide receipts for claimimg from this item with the monthly report or during monthly progress meetings</t>
  </si>
  <si>
    <t>MARA PERIMETER FENCING</t>
  </si>
  <si>
    <t>Prov. Sum</t>
  </si>
  <si>
    <t>1.5.5</t>
  </si>
  <si>
    <r>
      <t xml:space="preserve">% Mark-up on Item 1.5.93 and 1.5.4 above </t>
    </r>
    <r>
      <rPr>
        <b/>
        <i/>
        <sz val="9"/>
        <rFont val="Arial"/>
        <family val="2"/>
      </rPr>
      <t>(Not above 5%)</t>
    </r>
  </si>
  <si>
    <t>SITE CLEARANCE FOR THE PERIMETER FENCE</t>
  </si>
  <si>
    <t>Fencing installation training by specialist supplier or installer for all EPWP, approved by the Engineer</t>
  </si>
  <si>
    <r>
      <t xml:space="preserve">% Mark-up on Item 1.9 </t>
    </r>
    <r>
      <rPr>
        <b/>
        <i/>
        <sz val="9"/>
        <rFont val="Arial"/>
        <family val="2"/>
      </rPr>
      <t>(Not above 5%)</t>
    </r>
  </si>
  <si>
    <t>2.1</t>
  </si>
  <si>
    <t>2.1.1</t>
  </si>
  <si>
    <t>2.1.2</t>
  </si>
  <si>
    <t>2.1.3</t>
  </si>
  <si>
    <t>2.1.4</t>
  </si>
  <si>
    <t>2.1.5</t>
  </si>
  <si>
    <t>a) Excavations for all materials and backfilling for posts</t>
  </si>
  <si>
    <t>b) Excavate in intermediate materials and use for backfill and dipose excess material</t>
  </si>
  <si>
    <t>c) Hard Rock Excavations</t>
  </si>
  <si>
    <t>2.1.6</t>
  </si>
  <si>
    <t>a) Cast concrete (20 Mpa/19mm)  for all poles</t>
  </si>
  <si>
    <t>Provision for the supply and delivery of additional material, instructed by the Engineer</t>
  </si>
  <si>
    <t>TOTAL FOR SECTION 2 CARRIED TO SUMMARY</t>
  </si>
  <si>
    <t>3.1</t>
  </si>
  <si>
    <t>3.1.1</t>
  </si>
  <si>
    <t>3.2</t>
  </si>
  <si>
    <t>3.2.1</t>
  </si>
  <si>
    <t>3.3</t>
  </si>
  <si>
    <t>3.3.1</t>
  </si>
  <si>
    <t>3.3.2</t>
  </si>
  <si>
    <t>3.3.3</t>
  </si>
  <si>
    <t>3.3.4</t>
  </si>
  <si>
    <t>3.3.5</t>
  </si>
  <si>
    <t>SUB TOTAL 3 CARRIED TO SUMMARY</t>
  </si>
  <si>
    <t>3.3.6</t>
  </si>
  <si>
    <t>3.3.7</t>
  </si>
  <si>
    <t>3.3.8</t>
  </si>
  <si>
    <t>3.3.9</t>
  </si>
  <si>
    <t>3.3.10.1</t>
  </si>
  <si>
    <t>3.3.10.2</t>
  </si>
  <si>
    <t>3.4</t>
  </si>
  <si>
    <t>3.5</t>
  </si>
  <si>
    <t>3.6</t>
  </si>
  <si>
    <t>Profit for 3.5 above</t>
  </si>
  <si>
    <t>4.1</t>
  </si>
  <si>
    <t>4.2</t>
  </si>
  <si>
    <t>4.2.1</t>
  </si>
  <si>
    <t>4.2.2</t>
  </si>
  <si>
    <t>4.3</t>
  </si>
  <si>
    <t>4.3.1</t>
  </si>
  <si>
    <t>4.4</t>
  </si>
  <si>
    <t>4.4.1</t>
  </si>
  <si>
    <t>4.5</t>
  </si>
  <si>
    <t>4.5.1</t>
  </si>
  <si>
    <t>4.6</t>
  </si>
  <si>
    <t>4.6.1</t>
  </si>
  <si>
    <t>Gravel wearing compacted to:</t>
  </si>
  <si>
    <t>(a) 95% of modified AASHTO density (150mm thickness)</t>
  </si>
  <si>
    <t>4.6.2</t>
  </si>
  <si>
    <t>a) Finishing the road arid and road reserve and treating old roads</t>
  </si>
  <si>
    <t>SUB-TOTAL 4 CARRIED TO SUMMARY</t>
  </si>
  <si>
    <t>MARA PERIMETER FENCING SUMMARY SHEET</t>
  </si>
  <si>
    <t>FENCING MATERIALS</t>
  </si>
  <si>
    <t>ADD 15% VAT:</t>
  </si>
  <si>
    <t>3mm Ø mild steel HT galvanised (36µm) round wire. Roll 50kg 500m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</si>
</sst>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R&quot;#,##0;[Red]\-&quot;R&quot;#,##0"/>
    <numFmt numFmtId="43" formatCode="_-* #,##0.00_-;\-* #,##0.00_-;_-* &quot;-&quot;??_-;_-@_-"/>
    <numFmt numFmtId="164" formatCode="&quot;R&quot;\ #,##0.00_);\(&quot;R&quot;\ #,##0.00\)"/>
    <numFmt numFmtId="165" formatCode="&quot;R&quot;\ #,##0.00"/>
    <numFmt numFmtId="166" formatCode="_ * #,##0.00_ ;_ * \-#,##0.00_ ;_ * &quot;-&quot;??_ ;_ @_ "/>
    <numFmt numFmtId="167" formatCode="_ &quot;R&quot;\ * #,##0.00_ ;_ &quot;R&quot;\ * \-#,##0.00_ ;_ &quot;R&quot;\ * &quot;-&quot;??_ ;_ @_ "/>
  </numFmts>
  <fonts count="3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color indexed="12"/>
      <name val="Arial"/>
      <family val="2"/>
    </font>
    <font>
      <sz val="10"/>
      <color indexed="8"/>
      <name val="Arial"/>
      <family val="2"/>
    </font>
    <font>
      <b/>
      <sz val="10"/>
      <color indexed="8"/>
      <name val="Arial"/>
      <family val="2"/>
    </font>
    <font>
      <b/>
      <sz val="10"/>
      <name val="Arial"/>
      <family val="2"/>
    </font>
    <font>
      <b/>
      <u/>
      <sz val="10"/>
      <name val="Arial"/>
      <family val="2"/>
    </font>
    <font>
      <sz val="12"/>
      <name val="Arial"/>
      <family val="2"/>
    </font>
    <font>
      <sz val="10"/>
      <color rgb="FF000000"/>
      <name val="Arial"/>
      <family val="2"/>
    </font>
    <font>
      <b/>
      <sz val="8"/>
      <name val="Arial"/>
      <family val="2"/>
    </font>
    <font>
      <b/>
      <sz val="9"/>
      <color indexed="8"/>
      <name val="Arial"/>
      <family val="2"/>
    </font>
    <font>
      <sz val="9"/>
      <color indexed="8"/>
      <name val="Arial"/>
      <family val="2"/>
    </font>
    <font>
      <sz val="9"/>
      <name val="Arial"/>
      <family val="2"/>
    </font>
    <font>
      <b/>
      <sz val="9"/>
      <name val="Arial"/>
      <family val="2"/>
    </font>
    <font>
      <b/>
      <sz val="10"/>
      <color indexed="8"/>
      <name val="Calibri"/>
      <family val="2"/>
    </font>
    <font>
      <sz val="10"/>
      <color indexed="8"/>
      <name val="Calibri"/>
      <family val="2"/>
    </font>
    <font>
      <sz val="9"/>
      <color indexed="8"/>
      <name val="Calibri"/>
      <family val="2"/>
    </font>
    <font>
      <sz val="10"/>
      <name val="Calibri"/>
      <family val="2"/>
    </font>
    <font>
      <sz val="9"/>
      <name val="Calibri"/>
      <family val="2"/>
    </font>
    <font>
      <b/>
      <sz val="11"/>
      <color theme="1"/>
      <name val="Calibri"/>
      <family val="2"/>
      <scheme val="minor"/>
    </font>
    <font>
      <sz val="10"/>
      <name val="Tahoma"/>
      <family val="2"/>
    </font>
    <font>
      <sz val="9"/>
      <color indexed="8"/>
      <name val="Tahoma"/>
      <family val="2"/>
    </font>
    <font>
      <sz val="9"/>
      <name val="Tahoma"/>
      <family val="2"/>
    </font>
    <font>
      <b/>
      <sz val="10"/>
      <color rgb="FF000000"/>
      <name val="Arial"/>
      <family val="2"/>
    </font>
    <font>
      <b/>
      <sz val="11"/>
      <name val="Arial"/>
      <family val="2"/>
    </font>
    <font>
      <sz val="11"/>
      <name val="Arial"/>
      <family val="2"/>
    </font>
    <font>
      <b/>
      <u/>
      <sz val="9"/>
      <name val="Arial"/>
      <family val="2"/>
    </font>
    <font>
      <u/>
      <sz val="9"/>
      <name val="Arial"/>
      <family val="2"/>
    </font>
    <font>
      <vertAlign val="superscript"/>
      <sz val="9"/>
      <name val="Arial"/>
      <family val="2"/>
    </font>
    <font>
      <i/>
      <sz val="9"/>
      <name val="Arial"/>
      <family val="2"/>
    </font>
    <font>
      <b/>
      <i/>
      <sz val="9"/>
      <name val="Arial"/>
      <family val="2"/>
    </font>
    <font>
      <sz val="8"/>
      <name val="Arial"/>
    </font>
    <font>
      <sz val="8"/>
      <name val="Arial"/>
      <family val="2"/>
    </font>
    <font>
      <u/>
      <sz val="9"/>
      <color indexed="8"/>
      <name val="Arial"/>
      <family val="2"/>
    </font>
    <font>
      <b/>
      <sz val="12"/>
      <name val="Arial"/>
      <family val="2"/>
    </font>
  </fonts>
  <fills count="3">
    <fill>
      <patternFill patternType="none"/>
    </fill>
    <fill>
      <patternFill patternType="gray125"/>
    </fill>
    <fill>
      <patternFill patternType="solid">
        <fgColor rgb="FFFFFF00"/>
        <bgColor indexed="64"/>
      </patternFill>
    </fill>
  </fills>
  <borders count="120">
    <border>
      <left/>
      <right/>
      <top/>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style="thin">
        <color indexed="8"/>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top/>
      <bottom style="thin">
        <color indexed="64"/>
      </bottom>
      <diagonal/>
    </border>
    <border>
      <left style="thin">
        <color indexed="8"/>
      </left>
      <right/>
      <top/>
      <bottom/>
      <diagonal/>
    </border>
    <border>
      <left style="thin">
        <color indexed="64"/>
      </left>
      <right style="thin">
        <color indexed="8"/>
      </right>
      <top/>
      <bottom/>
      <diagonal/>
    </border>
    <border>
      <left style="thin">
        <color indexed="64"/>
      </left>
      <right style="thin">
        <color indexed="64"/>
      </right>
      <top/>
      <bottom/>
      <diagonal/>
    </border>
    <border>
      <left/>
      <right style="thin">
        <color indexed="8"/>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rgb="FF000000"/>
      </left>
      <right style="thin">
        <color rgb="FF000000"/>
      </right>
      <top/>
      <bottom/>
      <diagonal/>
    </border>
    <border>
      <left style="thin">
        <color indexed="64"/>
      </left>
      <right style="thin">
        <color indexed="64"/>
      </right>
      <top style="thin">
        <color indexed="8"/>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8"/>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hair">
        <color indexed="64"/>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right/>
      <top/>
      <bottom style="thin">
        <color indexed="8"/>
      </bottom>
      <diagonal/>
    </border>
    <border>
      <left style="thin">
        <color indexed="8"/>
      </left>
      <right style="thin">
        <color indexed="8"/>
      </right>
      <top style="medium">
        <color indexed="8"/>
      </top>
      <bottom style="dotted">
        <color indexed="8"/>
      </bottom>
      <diagonal/>
    </border>
    <border>
      <left style="thin">
        <color indexed="8"/>
      </left>
      <right style="thin">
        <color indexed="8"/>
      </right>
      <top style="dotted">
        <color indexed="8"/>
      </top>
      <bottom style="dotted">
        <color indexed="8"/>
      </bottom>
      <diagonal/>
    </border>
    <border>
      <left style="thin">
        <color indexed="8"/>
      </left>
      <right style="thin">
        <color indexed="8"/>
      </right>
      <top style="dotted">
        <color indexed="8"/>
      </top>
      <bottom style="medium">
        <color indexed="8"/>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style="thin">
        <color indexed="8"/>
      </right>
      <top style="thin">
        <color indexed="8"/>
      </top>
      <bottom/>
      <diagonal/>
    </border>
    <border>
      <left style="thin">
        <color indexed="8"/>
      </left>
      <right style="thick">
        <color indexed="64"/>
      </right>
      <top style="thin">
        <color indexed="8"/>
      </top>
      <bottom/>
      <diagonal/>
    </border>
    <border>
      <left style="thick">
        <color indexed="64"/>
      </left>
      <right style="thin">
        <color indexed="8"/>
      </right>
      <top/>
      <bottom/>
      <diagonal/>
    </border>
    <border>
      <left style="thin">
        <color indexed="8"/>
      </left>
      <right style="thick">
        <color indexed="64"/>
      </right>
      <top/>
      <bottom/>
      <diagonal/>
    </border>
    <border>
      <left style="thick">
        <color indexed="64"/>
      </left>
      <right style="thin">
        <color indexed="8"/>
      </right>
      <top style="medium">
        <color indexed="8"/>
      </top>
      <bottom style="dotted">
        <color indexed="8"/>
      </bottom>
      <diagonal/>
    </border>
    <border>
      <left style="thin">
        <color indexed="8"/>
      </left>
      <right style="thick">
        <color indexed="64"/>
      </right>
      <top style="medium">
        <color indexed="8"/>
      </top>
      <bottom style="dotted">
        <color indexed="8"/>
      </bottom>
      <diagonal/>
    </border>
    <border>
      <left style="thick">
        <color indexed="64"/>
      </left>
      <right style="thin">
        <color indexed="8"/>
      </right>
      <top style="dotted">
        <color indexed="8"/>
      </top>
      <bottom style="dotted">
        <color indexed="8"/>
      </bottom>
      <diagonal/>
    </border>
    <border>
      <left style="thin">
        <color indexed="8"/>
      </left>
      <right style="thick">
        <color indexed="64"/>
      </right>
      <top style="dotted">
        <color indexed="8"/>
      </top>
      <bottom style="dotted">
        <color indexed="8"/>
      </bottom>
      <diagonal/>
    </border>
    <border>
      <left style="thick">
        <color indexed="64"/>
      </left>
      <right style="thin">
        <color indexed="8"/>
      </right>
      <top style="dotted">
        <color indexed="8"/>
      </top>
      <bottom style="medium">
        <color indexed="8"/>
      </bottom>
      <diagonal/>
    </border>
    <border>
      <left style="thin">
        <color indexed="8"/>
      </left>
      <right style="thick">
        <color indexed="64"/>
      </right>
      <top style="dotted">
        <color indexed="8"/>
      </top>
      <bottom style="medium">
        <color indexed="8"/>
      </bottom>
      <diagonal/>
    </border>
    <border>
      <left style="thick">
        <color indexed="64"/>
      </left>
      <right/>
      <top/>
      <bottom style="thin">
        <color indexed="8"/>
      </bottom>
      <diagonal/>
    </border>
    <border>
      <left/>
      <right style="thick">
        <color indexed="64"/>
      </right>
      <top/>
      <bottom style="thin">
        <color indexed="64"/>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8"/>
      </top>
      <bottom/>
      <diagonal/>
    </border>
    <border>
      <left style="thick">
        <color indexed="8"/>
      </left>
      <right style="thin">
        <color indexed="8"/>
      </right>
      <top style="thick">
        <color indexed="8"/>
      </top>
      <bottom style="dotted">
        <color indexed="8"/>
      </bottom>
      <diagonal/>
    </border>
    <border>
      <left style="thin">
        <color indexed="8"/>
      </left>
      <right style="thin">
        <color indexed="8"/>
      </right>
      <top style="thick">
        <color indexed="8"/>
      </top>
      <bottom style="dotted">
        <color indexed="8"/>
      </bottom>
      <diagonal/>
    </border>
    <border>
      <left style="thin">
        <color indexed="8"/>
      </left>
      <right style="thick">
        <color indexed="8"/>
      </right>
      <top style="thick">
        <color indexed="8"/>
      </top>
      <bottom style="dotted">
        <color indexed="8"/>
      </bottom>
      <diagonal/>
    </border>
    <border>
      <left style="thick">
        <color indexed="8"/>
      </left>
      <right style="thin">
        <color indexed="8"/>
      </right>
      <top style="dotted">
        <color indexed="8"/>
      </top>
      <bottom style="dotted">
        <color indexed="8"/>
      </bottom>
      <diagonal/>
    </border>
    <border>
      <left style="thin">
        <color indexed="8"/>
      </left>
      <right style="thick">
        <color indexed="8"/>
      </right>
      <top style="dotted">
        <color indexed="8"/>
      </top>
      <bottom style="dotted">
        <color indexed="8"/>
      </bottom>
      <diagonal/>
    </border>
    <border>
      <left style="thick">
        <color indexed="8"/>
      </left>
      <right style="thin">
        <color indexed="8"/>
      </right>
      <top style="dotted">
        <color indexed="8"/>
      </top>
      <bottom style="thick">
        <color indexed="8"/>
      </bottom>
      <diagonal/>
    </border>
    <border>
      <left style="thin">
        <color indexed="8"/>
      </left>
      <right style="thin">
        <color indexed="8"/>
      </right>
      <top style="dotted">
        <color indexed="8"/>
      </top>
      <bottom style="thick">
        <color indexed="8"/>
      </bottom>
      <diagonal/>
    </border>
    <border>
      <left style="thin">
        <color indexed="8"/>
      </left>
      <right style="thick">
        <color indexed="8"/>
      </right>
      <top style="dotted">
        <color indexed="8"/>
      </top>
      <bottom style="thick">
        <color indexed="8"/>
      </bottom>
      <diagonal/>
    </border>
    <border>
      <left style="thick">
        <color indexed="8"/>
      </left>
      <right style="thin">
        <color indexed="8"/>
      </right>
      <top style="thick">
        <color indexed="8"/>
      </top>
      <bottom/>
      <diagonal/>
    </border>
    <border>
      <left style="thin">
        <color indexed="8"/>
      </left>
      <right style="thin">
        <color indexed="8"/>
      </right>
      <top style="thick">
        <color indexed="8"/>
      </top>
      <bottom/>
      <diagonal/>
    </border>
    <border>
      <left style="thin">
        <color indexed="8"/>
      </left>
      <right style="thick">
        <color indexed="8"/>
      </right>
      <top style="thick">
        <color indexed="8"/>
      </top>
      <bottom/>
      <diagonal/>
    </border>
    <border>
      <left style="thick">
        <color indexed="8"/>
      </left>
      <right style="thin">
        <color indexed="8"/>
      </right>
      <top/>
      <bottom style="thin">
        <color indexed="8"/>
      </bottom>
      <diagonal/>
    </border>
    <border>
      <left style="thin">
        <color indexed="8"/>
      </left>
      <right style="thick">
        <color indexed="8"/>
      </right>
      <top/>
      <bottom style="thin">
        <color indexed="8"/>
      </bottom>
      <diagonal/>
    </border>
    <border>
      <left style="thick">
        <color indexed="8"/>
      </left>
      <right/>
      <top style="thin">
        <color indexed="8"/>
      </top>
      <bottom/>
      <diagonal/>
    </border>
    <border>
      <left style="thin">
        <color indexed="8"/>
      </left>
      <right style="thick">
        <color indexed="8"/>
      </right>
      <top/>
      <bottom/>
      <diagonal/>
    </border>
    <border>
      <left style="thick">
        <color indexed="8"/>
      </left>
      <right style="thin">
        <color indexed="8"/>
      </right>
      <top/>
      <bottom/>
      <diagonal/>
    </border>
    <border>
      <left style="thick">
        <color indexed="8"/>
      </left>
      <right/>
      <top/>
      <bottom style="thick">
        <color indexed="8"/>
      </bottom>
      <diagonal/>
    </border>
    <border>
      <left/>
      <right/>
      <top/>
      <bottom style="thick">
        <color indexed="8"/>
      </bottom>
      <diagonal/>
    </border>
    <border>
      <left/>
      <right style="thick">
        <color indexed="8"/>
      </right>
      <top/>
      <bottom style="thick">
        <color indexed="8"/>
      </bottom>
      <diagonal/>
    </border>
    <border>
      <left/>
      <right style="thin">
        <color indexed="8"/>
      </right>
      <top style="dotted">
        <color indexed="8"/>
      </top>
      <bottom style="dotted">
        <color indexed="8"/>
      </bottom>
      <diagonal/>
    </border>
    <border>
      <left style="thin">
        <color indexed="8"/>
      </left>
      <right/>
      <top style="dotted">
        <color indexed="8"/>
      </top>
      <bottom style="dotted">
        <color indexed="8"/>
      </bottom>
      <diagonal/>
    </border>
    <border>
      <left style="thin">
        <color indexed="64"/>
      </left>
      <right style="thick">
        <color indexed="8"/>
      </right>
      <top/>
      <bottom style="thick">
        <color indexed="8"/>
      </bottom>
      <diagonal/>
    </border>
    <border>
      <left style="thin">
        <color indexed="64"/>
      </left>
      <right style="thick">
        <color indexed="64"/>
      </right>
      <top style="thick">
        <color indexed="64"/>
      </top>
      <bottom/>
      <diagonal/>
    </border>
    <border>
      <left style="thin">
        <color indexed="64"/>
      </left>
      <right style="thick">
        <color indexed="64"/>
      </right>
      <top/>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style="thin">
        <color indexed="64"/>
      </bottom>
      <diagonal/>
    </border>
    <border>
      <left style="thin">
        <color indexed="64"/>
      </left>
      <right style="thick">
        <color indexed="64"/>
      </right>
      <top/>
      <bottom style="thick">
        <color indexed="64"/>
      </bottom>
      <diagonal/>
    </border>
    <border>
      <left style="thick">
        <color indexed="64"/>
      </left>
      <right/>
      <top style="thin">
        <color indexed="64"/>
      </top>
      <bottom/>
      <diagonal/>
    </border>
    <border>
      <left/>
      <right/>
      <top style="thin">
        <color indexed="64"/>
      </top>
      <bottom/>
      <diagonal/>
    </border>
    <border>
      <left style="thin">
        <color indexed="64"/>
      </left>
      <right style="thick">
        <color indexed="64"/>
      </right>
      <top style="thin">
        <color indexed="64"/>
      </top>
      <bottom/>
      <diagonal/>
    </border>
    <border>
      <left style="thick">
        <color indexed="64"/>
      </left>
      <right/>
      <top/>
      <bottom style="thin">
        <color indexed="64"/>
      </bottom>
      <diagonal/>
    </border>
    <border>
      <left style="thick">
        <color indexed="64"/>
      </left>
      <right/>
      <top style="thin">
        <color indexed="64"/>
      </top>
      <bottom style="thin">
        <color indexed="64"/>
      </bottom>
      <diagonal/>
    </border>
  </borders>
  <cellStyleXfs count="15">
    <xf numFmtId="0" fontId="0" fillId="0" borderId="0"/>
    <xf numFmtId="0" fontId="10" fillId="0" borderId="0"/>
    <xf numFmtId="0" fontId="4" fillId="0" borderId="0"/>
    <xf numFmtId="0" fontId="3" fillId="0" borderId="0"/>
    <xf numFmtId="0" fontId="17" fillId="0" borderId="16" applyNumberFormat="0" applyFont="0" applyFill="0" applyAlignment="0">
      <alignment horizontal="left" vertical="top"/>
    </xf>
    <xf numFmtId="43" fontId="4" fillId="0" borderId="0" applyFont="0" applyFill="0" applyBorder="0" applyAlignment="0" applyProtection="0"/>
    <xf numFmtId="3" fontId="4" fillId="0" borderId="0" applyFont="0" applyFill="0" applyBorder="0" applyAlignment="0" applyProtection="0"/>
    <xf numFmtId="0" fontId="2" fillId="0" borderId="0"/>
    <xf numFmtId="0" fontId="1" fillId="0" borderId="0"/>
    <xf numFmtId="0" fontId="1" fillId="0" borderId="0"/>
    <xf numFmtId="166" fontId="4" fillId="0" borderId="0" applyFont="0" applyFill="0" applyBorder="0" applyAlignment="0" applyProtection="0"/>
    <xf numFmtId="167" fontId="1" fillId="0" borderId="0" applyFont="0" applyFill="0" applyBorder="0" applyAlignment="0" applyProtection="0"/>
    <xf numFmtId="0" fontId="1" fillId="0" borderId="0"/>
    <xf numFmtId="0" fontId="1" fillId="0" borderId="0"/>
    <xf numFmtId="167" fontId="4" fillId="0" borderId="0" applyFont="0" applyFill="0" applyBorder="0" applyAlignment="0" applyProtection="0"/>
  </cellStyleXfs>
  <cellXfs count="511">
    <xf numFmtId="0" fontId="0" fillId="0" borderId="0" xfId="0"/>
    <xf numFmtId="0" fontId="4" fillId="0" borderId="0" xfId="0" applyFont="1"/>
    <xf numFmtId="0" fontId="4" fillId="0" borderId="0" xfId="0" applyFont="1" applyAlignment="1">
      <alignment horizontal="left"/>
    </xf>
    <xf numFmtId="0" fontId="8" fillId="0" borderId="0" xfId="0" applyFont="1" applyAlignment="1">
      <alignment horizontal="left"/>
    </xf>
    <xf numFmtId="0" fontId="9" fillId="0" borderId="0" xfId="0" applyFont="1" applyAlignment="1">
      <alignment horizontal="left"/>
    </xf>
    <xf numFmtId="0" fontId="9" fillId="0" borderId="0" xfId="0" applyFont="1"/>
    <xf numFmtId="0" fontId="8" fillId="0" borderId="1" xfId="0" applyFont="1" applyBorder="1" applyAlignment="1">
      <alignment horizontal="center"/>
    </xf>
    <xf numFmtId="0" fontId="8" fillId="0" borderId="2" xfId="0" applyFont="1" applyBorder="1" applyAlignment="1">
      <alignment horizontal="center"/>
    </xf>
    <xf numFmtId="0" fontId="6" fillId="0" borderId="3" xfId="1" applyFont="1" applyBorder="1" applyAlignment="1">
      <alignment horizontal="center"/>
    </xf>
    <xf numFmtId="0" fontId="6" fillId="0" borderId="3" xfId="1" applyFont="1" applyBorder="1" applyAlignment="1">
      <alignment horizontal="left"/>
    </xf>
    <xf numFmtId="0" fontId="7" fillId="0" borderId="3" xfId="1" applyFont="1" applyBorder="1" applyAlignment="1">
      <alignment horizontal="left"/>
    </xf>
    <xf numFmtId="0" fontId="6" fillId="0" borderId="4" xfId="1" applyFont="1" applyBorder="1" applyAlignment="1">
      <alignment horizontal="left"/>
    </xf>
    <xf numFmtId="0" fontId="6" fillId="0" borderId="5" xfId="1" applyFont="1" applyBorder="1" applyAlignment="1" applyProtection="1">
      <alignment horizontal="center"/>
      <protection locked="0"/>
    </xf>
    <xf numFmtId="0" fontId="4" fillId="0" borderId="3" xfId="0" applyFont="1" applyBorder="1" applyAlignment="1">
      <alignment horizontal="left"/>
    </xf>
    <xf numFmtId="0" fontId="4" fillId="0" borderId="3" xfId="0" applyFont="1" applyBorder="1"/>
    <xf numFmtId="0" fontId="8" fillId="0" borderId="2" xfId="0" applyFont="1" applyBorder="1"/>
    <xf numFmtId="164" fontId="6" fillId="0" borderId="3" xfId="1" applyNumberFormat="1" applyFont="1" applyBorder="1" applyAlignment="1" applyProtection="1">
      <alignment horizontal="center"/>
      <protection locked="0"/>
    </xf>
    <xf numFmtId="0" fontId="6" fillId="0" borderId="3" xfId="1" quotePrefix="1" applyFont="1" applyBorder="1" applyAlignment="1">
      <alignment horizontal="center"/>
    </xf>
    <xf numFmtId="0" fontId="6" fillId="0" borderId="3" xfId="0" applyFont="1" applyBorder="1" applyAlignment="1">
      <alignment horizontal="center"/>
    </xf>
    <xf numFmtId="0" fontId="4" fillId="0" borderId="0" xfId="0" applyFont="1" applyAlignment="1">
      <alignment horizontal="center"/>
    </xf>
    <xf numFmtId="0" fontId="5" fillId="0" borderId="0" xfId="0" applyFont="1" applyAlignment="1" applyProtection="1">
      <alignment horizontal="center"/>
      <protection locked="0"/>
    </xf>
    <xf numFmtId="4" fontId="6" fillId="0" borderId="3" xfId="1" applyNumberFormat="1" applyFont="1" applyBorder="1" applyAlignment="1">
      <alignment horizontal="center"/>
    </xf>
    <xf numFmtId="0" fontId="8" fillId="0" borderId="0" xfId="0" applyFont="1"/>
    <xf numFmtId="0" fontId="4" fillId="0" borderId="6" xfId="0" applyFont="1" applyBorder="1"/>
    <xf numFmtId="0" fontId="4" fillId="0" borderId="6" xfId="0" applyFont="1" applyBorder="1" applyAlignment="1">
      <alignment horizontal="center"/>
    </xf>
    <xf numFmtId="0" fontId="5" fillId="0" borderId="6" xfId="0" applyFont="1" applyBorder="1" applyAlignment="1" applyProtection="1">
      <alignment horizontal="center"/>
      <protection locked="0"/>
    </xf>
    <xf numFmtId="0" fontId="7" fillId="0" borderId="5" xfId="1" applyFont="1" applyBorder="1" applyAlignment="1">
      <alignment horizontal="left"/>
    </xf>
    <xf numFmtId="0" fontId="6" fillId="0" borderId="9" xfId="1" applyFont="1" applyBorder="1" applyAlignment="1">
      <alignment horizontal="center"/>
    </xf>
    <xf numFmtId="0" fontId="11" fillId="0" borderId="13" xfId="0" applyFont="1" applyBorder="1" applyAlignment="1" applyProtection="1">
      <alignment horizontal="left" indent="1"/>
      <protection locked="0"/>
    </xf>
    <xf numFmtId="0" fontId="12" fillId="0" borderId="6" xfId="0" applyFont="1" applyBorder="1" applyAlignment="1">
      <alignment horizontal="left"/>
    </xf>
    <xf numFmtId="0" fontId="13" fillId="0" borderId="15" xfId="2" applyFont="1" applyBorder="1" applyAlignment="1">
      <alignment horizontal="center"/>
    </xf>
    <xf numFmtId="0" fontId="14" fillId="0" borderId="15" xfId="2" applyFont="1" applyBorder="1" applyAlignment="1">
      <alignment horizontal="center"/>
    </xf>
    <xf numFmtId="0" fontId="16" fillId="0" borderId="0" xfId="2" applyFont="1" applyAlignment="1">
      <alignment horizontal="center" vertical="center" wrapText="1"/>
    </xf>
    <xf numFmtId="0" fontId="15" fillId="0" borderId="0" xfId="2" applyFont="1" applyAlignment="1">
      <alignment horizontal="center" vertical="center" wrapText="1"/>
    </xf>
    <xf numFmtId="0" fontId="14" fillId="0" borderId="0" xfId="2" applyFont="1" applyAlignment="1">
      <alignment horizontal="center" vertical="center"/>
    </xf>
    <xf numFmtId="0" fontId="4" fillId="0" borderId="0" xfId="2" applyAlignment="1">
      <alignment vertical="center"/>
    </xf>
    <xf numFmtId="0" fontId="16" fillId="0" borderId="0" xfId="2" applyFont="1" applyAlignment="1">
      <alignment horizontal="right" vertical="top" wrapText="1"/>
    </xf>
    <xf numFmtId="0" fontId="4" fillId="0" borderId="9" xfId="0" applyFont="1" applyBorder="1" applyAlignment="1">
      <alignment horizontal="center"/>
    </xf>
    <xf numFmtId="0" fontId="6" fillId="0" borderId="5" xfId="1" applyFont="1" applyBorder="1" applyAlignment="1">
      <alignment horizontal="left"/>
    </xf>
    <xf numFmtId="0" fontId="6" fillId="0" borderId="3" xfId="1" applyFont="1" applyBorder="1" applyAlignment="1">
      <alignment horizontal="center" vertical="center"/>
    </xf>
    <xf numFmtId="0" fontId="14" fillId="0" borderId="0" xfId="2" applyFont="1" applyAlignment="1">
      <alignment horizontal="center"/>
    </xf>
    <xf numFmtId="0" fontId="16" fillId="0" borderId="15" xfId="2" applyFont="1" applyBorder="1" applyAlignment="1">
      <alignment horizontal="center" vertical="center" wrapText="1"/>
    </xf>
    <xf numFmtId="0" fontId="15" fillId="0" borderId="9" xfId="2" applyFont="1" applyBorder="1" applyAlignment="1">
      <alignment horizontal="left" vertical="top" wrapText="1"/>
    </xf>
    <xf numFmtId="6" fontId="6" fillId="0" borderId="3" xfId="1" applyNumberFormat="1" applyFont="1" applyBorder="1" applyAlignment="1">
      <alignment horizontal="center"/>
    </xf>
    <xf numFmtId="0" fontId="6" fillId="0" borderId="0" xfId="1" applyFont="1" applyAlignment="1" applyProtection="1">
      <alignment horizontal="center" vertical="center"/>
      <protection locked="0"/>
    </xf>
    <xf numFmtId="0" fontId="6" fillId="0" borderId="7" xfId="1" applyFont="1" applyBorder="1" applyAlignment="1">
      <alignment horizontal="left"/>
    </xf>
    <xf numFmtId="0" fontId="6" fillId="0" borderId="10" xfId="1" applyFont="1" applyBorder="1" applyAlignment="1">
      <alignment horizontal="center"/>
    </xf>
    <xf numFmtId="0" fontId="7" fillId="0" borderId="0" xfId="1" applyFont="1" applyAlignment="1">
      <alignment horizontal="right"/>
    </xf>
    <xf numFmtId="6" fontId="6" fillId="0" borderId="3" xfId="0" applyNumberFormat="1" applyFont="1" applyBorder="1" applyAlignment="1">
      <alignment horizontal="center"/>
    </xf>
    <xf numFmtId="0" fontId="13" fillId="0" borderId="3" xfId="1" applyFont="1" applyBorder="1"/>
    <xf numFmtId="0" fontId="13" fillId="0" borderId="0" xfId="1" applyFont="1"/>
    <xf numFmtId="0" fontId="14" fillId="0" borderId="9" xfId="2" applyFont="1" applyBorder="1" applyAlignment="1">
      <alignment horizontal="center"/>
    </xf>
    <xf numFmtId="0" fontId="13" fillId="0" borderId="9" xfId="2" applyFont="1" applyBorder="1" applyAlignment="1">
      <alignment wrapText="1"/>
    </xf>
    <xf numFmtId="0" fontId="15" fillId="0" borderId="9" xfId="2" applyFont="1" applyBorder="1" applyAlignment="1">
      <alignment vertical="top" wrapText="1"/>
    </xf>
    <xf numFmtId="0" fontId="15" fillId="0" borderId="9" xfId="2" applyFont="1" applyBorder="1" applyAlignment="1">
      <alignment horizontal="left" wrapText="1"/>
    </xf>
    <xf numFmtId="0" fontId="14" fillId="0" borderId="9" xfId="2" applyFont="1" applyBorder="1" applyAlignment="1">
      <alignment wrapText="1"/>
    </xf>
    <xf numFmtId="0" fontId="14" fillId="0" borderId="15" xfId="2" applyFont="1" applyBorder="1" applyAlignment="1">
      <alignment wrapText="1"/>
    </xf>
    <xf numFmtId="0" fontId="13" fillId="0" borderId="15" xfId="2" applyFont="1" applyBorder="1" applyAlignment="1">
      <alignment wrapText="1"/>
    </xf>
    <xf numFmtId="0" fontId="15" fillId="0" borderId="15" xfId="2" applyFont="1" applyBorder="1" applyAlignment="1">
      <alignment vertical="top" wrapText="1"/>
    </xf>
    <xf numFmtId="0" fontId="15" fillId="0" borderId="15" xfId="2" applyFont="1" applyBorder="1" applyAlignment="1">
      <alignment horizontal="left" vertical="top" wrapText="1"/>
    </xf>
    <xf numFmtId="0" fontId="13" fillId="0" borderId="3" xfId="1" applyFont="1" applyBorder="1" applyAlignment="1">
      <alignment horizontal="center" vertical="center"/>
    </xf>
    <xf numFmtId="0" fontId="13" fillId="0" borderId="0" xfId="1" applyFont="1" applyAlignment="1">
      <alignment horizontal="center" vertical="center"/>
    </xf>
    <xf numFmtId="0" fontId="13" fillId="0" borderId="0" xfId="2" applyFont="1" applyAlignment="1">
      <alignment horizontal="center"/>
    </xf>
    <xf numFmtId="0" fontId="15" fillId="0" borderId="0" xfId="2" applyFont="1" applyAlignment="1">
      <alignment vertical="top" wrapText="1"/>
    </xf>
    <xf numFmtId="0" fontId="14" fillId="0" borderId="9" xfId="2" applyFont="1" applyBorder="1" applyAlignment="1">
      <alignment horizontal="center" wrapText="1"/>
    </xf>
    <xf numFmtId="0" fontId="6" fillId="0" borderId="9" xfId="1" applyFont="1" applyBorder="1" applyAlignment="1" applyProtection="1">
      <alignment horizontal="center"/>
      <protection locked="0"/>
    </xf>
    <xf numFmtId="0" fontId="8" fillId="0" borderId="3" xfId="0" applyFont="1" applyBorder="1" applyAlignment="1">
      <alignment horizontal="center"/>
    </xf>
    <xf numFmtId="0" fontId="8" fillId="0" borderId="14" xfId="0" applyFont="1" applyBorder="1" applyAlignment="1">
      <alignment horizontal="center"/>
    </xf>
    <xf numFmtId="0" fontId="8" fillId="0" borderId="9" xfId="0" applyFont="1" applyBorder="1" applyAlignment="1">
      <alignment horizontal="center"/>
    </xf>
    <xf numFmtId="0" fontId="4" fillId="0" borderId="7" xfId="0" applyFont="1" applyBorder="1"/>
    <xf numFmtId="0" fontId="13" fillId="0" borderId="0" xfId="2" applyFont="1" applyAlignment="1">
      <alignment wrapText="1"/>
    </xf>
    <xf numFmtId="0" fontId="14" fillId="0" borderId="0" xfId="2" applyFont="1" applyAlignment="1">
      <alignment wrapText="1"/>
    </xf>
    <xf numFmtId="0" fontId="14" fillId="0" borderId="0" xfId="2" applyFont="1" applyAlignment="1">
      <alignment horizontal="center" vertical="center" wrapText="1"/>
    </xf>
    <xf numFmtId="0" fontId="6" fillId="0" borderId="15" xfId="1" applyFont="1" applyBorder="1" applyAlignment="1">
      <alignment horizontal="left"/>
    </xf>
    <xf numFmtId="0" fontId="15" fillId="0" borderId="3" xfId="2" applyFont="1" applyBorder="1" applyAlignment="1">
      <alignment vertical="top" wrapText="1"/>
    </xf>
    <xf numFmtId="0" fontId="4" fillId="0" borderId="9" xfId="0" applyFont="1" applyBorder="1" applyAlignment="1">
      <alignment horizontal="left"/>
    </xf>
    <xf numFmtId="0" fontId="16" fillId="0" borderId="9" xfId="2" applyFont="1" applyBorder="1" applyAlignment="1">
      <alignment vertical="center" wrapText="1"/>
    </xf>
    <xf numFmtId="0" fontId="14" fillId="0" borderId="9" xfId="2" applyFont="1" applyBorder="1" applyAlignment="1">
      <alignment horizontal="left" wrapText="1"/>
    </xf>
    <xf numFmtId="0" fontId="16" fillId="0" borderId="9" xfId="2" applyFont="1" applyBorder="1" applyAlignment="1">
      <alignment horizontal="left"/>
    </xf>
    <xf numFmtId="0" fontId="15" fillId="0" borderId="9" xfId="0" applyFont="1" applyBorder="1" applyAlignment="1">
      <alignment horizontal="left"/>
    </xf>
    <xf numFmtId="0" fontId="15" fillId="0" borderId="9" xfId="0" applyFont="1" applyBorder="1" applyAlignment="1">
      <alignment horizontal="left" vertical="center" wrapText="1"/>
    </xf>
    <xf numFmtId="0" fontId="15" fillId="0" borderId="9" xfId="2" applyFont="1" applyBorder="1" applyAlignment="1" applyProtection="1">
      <alignment vertical="center" wrapText="1"/>
      <protection locked="0"/>
    </xf>
    <xf numFmtId="0" fontId="16" fillId="0" borderId="9" xfId="2" applyFont="1" applyBorder="1" applyAlignment="1" applyProtection="1">
      <alignment vertical="center" wrapText="1"/>
      <protection locked="0"/>
    </xf>
    <xf numFmtId="0" fontId="16" fillId="0" borderId="0" xfId="2" applyFont="1" applyAlignment="1">
      <alignment horizontal="center" wrapText="1"/>
    </xf>
    <xf numFmtId="0" fontId="15" fillId="0" borderId="9" xfId="2" applyFont="1" applyBorder="1" applyAlignment="1">
      <alignment horizontal="center" vertical="center" wrapText="1"/>
    </xf>
    <xf numFmtId="0" fontId="15" fillId="0" borderId="9" xfId="2" applyFont="1" applyBorder="1" applyAlignment="1">
      <alignment horizontal="left"/>
    </xf>
    <xf numFmtId="0" fontId="16" fillId="0" borderId="9" xfId="0" applyFont="1" applyBorder="1" applyAlignment="1">
      <alignment horizontal="left"/>
    </xf>
    <xf numFmtId="0" fontId="4" fillId="0" borderId="9" xfId="2" applyBorder="1" applyAlignment="1">
      <alignment vertical="center"/>
    </xf>
    <xf numFmtId="0" fontId="14" fillId="0" borderId="9" xfId="2" applyFont="1" applyBorder="1" applyAlignment="1">
      <alignment horizontal="center" vertical="center" wrapText="1"/>
    </xf>
    <xf numFmtId="0" fontId="15" fillId="0" borderId="17" xfId="0" applyFont="1" applyBorder="1" applyAlignment="1">
      <alignment horizontal="center" vertical="center" wrapText="1"/>
    </xf>
    <xf numFmtId="0" fontId="15" fillId="0" borderId="0" xfId="0" applyFont="1" applyAlignment="1">
      <alignment horizontal="center" vertical="center" wrapText="1"/>
    </xf>
    <xf numFmtId="0" fontId="15" fillId="0" borderId="0" xfId="0" applyFont="1" applyAlignment="1">
      <alignment horizontal="center" wrapText="1"/>
    </xf>
    <xf numFmtId="0" fontId="16" fillId="0" borderId="9" xfId="2" applyFont="1" applyBorder="1" applyAlignment="1">
      <alignment horizontal="left" vertical="top" wrapText="1"/>
    </xf>
    <xf numFmtId="0" fontId="13" fillId="0" borderId="15" xfId="2" applyFont="1" applyBorder="1" applyAlignment="1">
      <alignment horizontal="left"/>
    </xf>
    <xf numFmtId="0" fontId="14" fillId="0" borderId="15" xfId="2" applyFont="1" applyBorder="1" applyAlignment="1">
      <alignment horizontal="left" wrapText="1"/>
    </xf>
    <xf numFmtId="0" fontId="14" fillId="0" borderId="15" xfId="2" applyFont="1" applyBorder="1" applyAlignment="1">
      <alignment horizontal="left" vertical="top" wrapText="1"/>
    </xf>
    <xf numFmtId="0" fontId="15" fillId="0" borderId="9" xfId="7" applyFont="1" applyBorder="1" applyAlignment="1">
      <alignment vertical="center" wrapText="1"/>
    </xf>
    <xf numFmtId="0" fontId="15" fillId="0" borderId="17" xfId="0" applyFont="1" applyBorder="1" applyAlignment="1">
      <alignment horizontal="center" wrapText="1"/>
    </xf>
    <xf numFmtId="0" fontId="16" fillId="0" borderId="15" xfId="2" applyFont="1" applyBorder="1" applyAlignment="1">
      <alignment vertical="center" wrapText="1"/>
    </xf>
    <xf numFmtId="0" fontId="15" fillId="0" borderId="15" xfId="2" applyFont="1" applyBorder="1" applyAlignment="1" applyProtection="1">
      <alignment vertical="center" wrapText="1"/>
      <protection locked="0"/>
    </xf>
    <xf numFmtId="4" fontId="6" fillId="0" borderId="3" xfId="1" quotePrefix="1" applyNumberFormat="1" applyFont="1" applyBorder="1" applyAlignment="1">
      <alignment horizontal="center"/>
    </xf>
    <xf numFmtId="3" fontId="15" fillId="0" borderId="9" xfId="2" applyNumberFormat="1" applyFont="1" applyBorder="1" applyAlignment="1">
      <alignment horizontal="center" wrapText="1"/>
    </xf>
    <xf numFmtId="0" fontId="15" fillId="0" borderId="9" xfId="0" applyFont="1" applyBorder="1" applyAlignment="1">
      <alignment horizontal="center" wrapText="1"/>
    </xf>
    <xf numFmtId="0" fontId="15" fillId="0" borderId="15" xfId="0" applyFont="1" applyBorder="1" applyAlignment="1">
      <alignment horizontal="center" wrapText="1"/>
    </xf>
    <xf numFmtId="0" fontId="5" fillId="0" borderId="0" xfId="0" applyFont="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4" fillId="0" borderId="0" xfId="0" applyFont="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6" fillId="0" borderId="3" xfId="0" applyFont="1" applyBorder="1" applyAlignment="1">
      <alignment horizontal="center" vertical="center"/>
    </xf>
    <xf numFmtId="0" fontId="6" fillId="0" borderId="5" xfId="1" applyFont="1" applyBorder="1" applyAlignment="1" applyProtection="1">
      <alignment horizontal="center" vertical="center"/>
      <protection locked="0"/>
    </xf>
    <xf numFmtId="0" fontId="4" fillId="0" borderId="0" xfId="0" applyFont="1" applyAlignment="1">
      <alignment vertical="center"/>
    </xf>
    <xf numFmtId="0" fontId="8" fillId="0" borderId="3" xfId="0" applyFont="1" applyBorder="1" applyAlignment="1">
      <alignment horizontal="center" vertical="center"/>
    </xf>
    <xf numFmtId="0" fontId="4" fillId="0" borderId="3" xfId="0" applyFont="1" applyBorder="1" applyAlignment="1">
      <alignment horizontal="center" vertical="center"/>
    </xf>
    <xf numFmtId="0" fontId="6" fillId="0" borderId="9" xfId="1" applyFont="1" applyBorder="1" applyAlignment="1" applyProtection="1">
      <alignment horizontal="center" vertical="center"/>
      <protection locked="0"/>
    </xf>
    <xf numFmtId="0" fontId="15" fillId="0" borderId="9" xfId="2" applyFont="1" applyBorder="1" applyAlignment="1" applyProtection="1">
      <alignment horizontal="left" wrapText="1"/>
      <protection locked="0"/>
    </xf>
    <xf numFmtId="0" fontId="4" fillId="0" borderId="6" xfId="0" applyFont="1" applyBorder="1" applyAlignment="1">
      <alignment horizontal="center" vertical="center"/>
    </xf>
    <xf numFmtId="0" fontId="15" fillId="0" borderId="0" xfId="2" applyFont="1" applyAlignment="1">
      <alignment vertical="center" wrapText="1"/>
    </xf>
    <xf numFmtId="0" fontId="4" fillId="0" borderId="8" xfId="0" applyFont="1" applyBorder="1" applyAlignment="1">
      <alignment horizontal="center" vertical="center"/>
    </xf>
    <xf numFmtId="0" fontId="15" fillId="0" borderId="8" xfId="2" applyFont="1" applyBorder="1" applyAlignment="1">
      <alignment vertical="center" wrapText="1"/>
    </xf>
    <xf numFmtId="0" fontId="4" fillId="0" borderId="9" xfId="0" applyFont="1" applyBorder="1" applyAlignment="1">
      <alignment horizontal="center" vertical="center"/>
    </xf>
    <xf numFmtId="0" fontId="13" fillId="0" borderId="9" xfId="2" applyFont="1" applyBorder="1" applyAlignment="1">
      <alignment vertical="center" wrapText="1"/>
    </xf>
    <xf numFmtId="0" fontId="15" fillId="0" borderId="19" xfId="0" applyFont="1" applyBorder="1" applyAlignment="1">
      <alignment horizontal="center" vertical="center" wrapText="1"/>
    </xf>
    <xf numFmtId="0" fontId="8" fillId="0" borderId="20" xfId="8" applyFont="1" applyBorder="1" applyAlignment="1">
      <alignment horizontal="center" vertical="center"/>
    </xf>
    <xf numFmtId="0" fontId="8" fillId="0" borderId="21" xfId="8" applyFont="1" applyBorder="1" applyAlignment="1">
      <alignment horizontal="center" vertical="center"/>
    </xf>
    <xf numFmtId="0" fontId="8" fillId="0" borderId="21" xfId="8" applyFont="1" applyBorder="1" applyAlignment="1">
      <alignment horizontal="center"/>
    </xf>
    <xf numFmtId="165" fontId="8" fillId="0" borderId="21" xfId="8" applyNumberFormat="1" applyFont="1" applyBorder="1" applyAlignment="1">
      <alignment horizontal="center" vertical="center"/>
    </xf>
    <xf numFmtId="0" fontId="8" fillId="0" borderId="22" xfId="8" applyFont="1" applyBorder="1" applyAlignment="1">
      <alignment horizontal="center" vertical="center"/>
    </xf>
    <xf numFmtId="0" fontId="1" fillId="0" borderId="0" xfId="8"/>
    <xf numFmtId="0" fontId="8" fillId="0" borderId="23" xfId="8" applyFont="1" applyBorder="1" applyAlignment="1">
      <alignment horizontal="center" vertical="center"/>
    </xf>
    <xf numFmtId="0" fontId="8" fillId="0" borderId="9" xfId="8" applyFont="1" applyBorder="1" applyAlignment="1">
      <alignment horizontal="center" vertical="center"/>
    </xf>
    <xf numFmtId="0" fontId="8" fillId="0" borderId="9" xfId="8" applyFont="1" applyBorder="1" applyAlignment="1">
      <alignment horizontal="center"/>
    </xf>
    <xf numFmtId="165" fontId="8" fillId="0" borderId="9" xfId="8" applyNumberFormat="1" applyFont="1" applyBorder="1" applyAlignment="1">
      <alignment horizontal="center" vertical="center"/>
    </xf>
    <xf numFmtId="0" fontId="8" fillId="0" borderId="24" xfId="8" applyFont="1" applyBorder="1" applyAlignment="1">
      <alignment horizontal="center" vertical="center"/>
    </xf>
    <xf numFmtId="0" fontId="15" fillId="0" borderId="25" xfId="2" applyFont="1" applyBorder="1" applyAlignment="1" applyProtection="1">
      <alignment horizontal="center" vertical="center" wrapText="1"/>
      <protection locked="0"/>
    </xf>
    <xf numFmtId="0" fontId="15" fillId="0" borderId="26" xfId="2" applyFont="1" applyBorder="1" applyAlignment="1" applyProtection="1">
      <alignment vertical="top" wrapText="1"/>
      <protection locked="0"/>
    </xf>
    <xf numFmtId="0" fontId="16" fillId="0" borderId="26" xfId="2" applyFont="1" applyBorder="1" applyAlignment="1" applyProtection="1">
      <alignment vertical="top" wrapText="1"/>
      <protection locked="0"/>
    </xf>
    <xf numFmtId="0" fontId="15" fillId="0" borderId="26" xfId="2" applyFont="1" applyBorder="1" applyAlignment="1" applyProtection="1">
      <alignment wrapText="1"/>
      <protection locked="0"/>
    </xf>
    <xf numFmtId="0" fontId="15" fillId="0" borderId="26" xfId="2" applyFont="1" applyBorder="1" applyAlignment="1" applyProtection="1">
      <alignment horizontal="center" wrapText="1"/>
      <protection locked="0"/>
    </xf>
    <xf numFmtId="165" fontId="15" fillId="0" borderId="26" xfId="2" applyNumberFormat="1" applyFont="1" applyBorder="1" applyAlignment="1" applyProtection="1">
      <alignment horizontal="center" vertical="center" wrapText="1"/>
      <protection locked="0"/>
    </xf>
    <xf numFmtId="165" fontId="15" fillId="0" borderId="27" xfId="2" applyNumberFormat="1" applyFont="1" applyBorder="1" applyAlignment="1" applyProtection="1">
      <alignment horizontal="center" vertical="center" wrapText="1"/>
      <protection locked="0"/>
    </xf>
    <xf numFmtId="0" fontId="15" fillId="0" borderId="28" xfId="2" applyFont="1" applyBorder="1" applyAlignment="1" applyProtection="1">
      <alignment vertical="top" wrapText="1"/>
      <protection locked="0"/>
    </xf>
    <xf numFmtId="0" fontId="15" fillId="0" borderId="28" xfId="2" applyFont="1" applyBorder="1" applyAlignment="1" applyProtection="1">
      <alignment horizontal="center" wrapText="1"/>
      <protection locked="0"/>
    </xf>
    <xf numFmtId="165" fontId="15" fillId="0" borderId="28" xfId="2" applyNumberFormat="1" applyFont="1" applyBorder="1" applyAlignment="1" applyProtection="1">
      <alignment horizontal="center" vertical="center" wrapText="1"/>
      <protection locked="0"/>
    </xf>
    <xf numFmtId="0" fontId="15" fillId="0" borderId="26" xfId="2" applyFont="1" applyBorder="1" applyAlignment="1">
      <alignment vertical="top" wrapText="1"/>
    </xf>
    <xf numFmtId="0" fontId="15" fillId="0" borderId="26" xfId="2" applyFont="1" applyBorder="1" applyAlignment="1">
      <alignment horizontal="center" wrapText="1"/>
    </xf>
    <xf numFmtId="165" fontId="15" fillId="0" borderId="26" xfId="2" applyNumberFormat="1" applyFont="1" applyBorder="1" applyAlignment="1">
      <alignment horizontal="center" vertical="center" wrapText="1"/>
    </xf>
    <xf numFmtId="0" fontId="15" fillId="0" borderId="0" xfId="2" applyFont="1" applyAlignment="1" applyProtection="1">
      <alignment horizontal="center" vertical="center" wrapText="1"/>
      <protection locked="0"/>
    </xf>
    <xf numFmtId="165" fontId="15" fillId="0" borderId="28" xfId="2" applyNumberFormat="1" applyFont="1" applyBorder="1" applyAlignment="1" applyProtection="1">
      <alignment vertical="center" wrapText="1"/>
      <protection locked="0"/>
    </xf>
    <xf numFmtId="0" fontId="16" fillId="0" borderId="29" xfId="2" applyFont="1" applyBorder="1" applyAlignment="1" applyProtection="1">
      <alignment vertical="top" wrapText="1"/>
      <protection locked="0"/>
    </xf>
    <xf numFmtId="165" fontId="15" fillId="0" borderId="30" xfId="2" applyNumberFormat="1" applyFont="1" applyBorder="1" applyAlignment="1" applyProtection="1">
      <alignment horizontal="center" vertical="center" wrapText="1"/>
      <protection locked="0"/>
    </xf>
    <xf numFmtId="165" fontId="15" fillId="0" borderId="9" xfId="2" applyNumberFormat="1" applyFont="1" applyBorder="1" applyAlignment="1" applyProtection="1">
      <alignment vertical="center" wrapText="1"/>
      <protection locked="0"/>
    </xf>
    <xf numFmtId="0" fontId="15" fillId="0" borderId="17" xfId="2" applyFont="1" applyBorder="1" applyAlignment="1" applyProtection="1">
      <alignment vertical="top" wrapText="1"/>
      <protection locked="0"/>
    </xf>
    <xf numFmtId="0" fontId="15" fillId="0" borderId="9" xfId="2" applyFont="1" applyBorder="1" applyAlignment="1" applyProtection="1">
      <alignment horizontal="center" wrapText="1"/>
      <protection locked="0"/>
    </xf>
    <xf numFmtId="0" fontId="15" fillId="0" borderId="17" xfId="2" applyFont="1" applyBorder="1" applyAlignment="1" applyProtection="1">
      <alignment horizontal="left" vertical="top" wrapText="1"/>
      <protection locked="0"/>
    </xf>
    <xf numFmtId="0" fontId="16" fillId="0" borderId="9" xfId="2" applyFont="1" applyBorder="1" applyAlignment="1" applyProtection="1">
      <alignment horizontal="right" wrapText="1"/>
      <protection locked="0"/>
    </xf>
    <xf numFmtId="0" fontId="16" fillId="0" borderId="31" xfId="2" applyFont="1" applyBorder="1" applyAlignment="1" applyProtection="1">
      <alignment horizontal="right" wrapText="1"/>
      <protection locked="0"/>
    </xf>
    <xf numFmtId="0" fontId="16" fillId="0" borderId="17" xfId="2" applyFont="1" applyBorder="1" applyAlignment="1" applyProtection="1">
      <alignment horizontal="left" vertical="top" wrapText="1"/>
      <protection locked="0"/>
    </xf>
    <xf numFmtId="0" fontId="16" fillId="0" borderId="0" xfId="2" applyFont="1" applyAlignment="1" applyProtection="1">
      <alignment horizontal="right" wrapText="1"/>
      <protection locked="0"/>
    </xf>
    <xf numFmtId="0" fontId="16" fillId="0" borderId="18" xfId="2" applyFont="1" applyBorder="1" applyAlignment="1" applyProtection="1">
      <alignment horizontal="right" wrapText="1"/>
      <protection locked="0"/>
    </xf>
    <xf numFmtId="165" fontId="15" fillId="0" borderId="17" xfId="2" applyNumberFormat="1" applyFont="1" applyBorder="1" applyAlignment="1" applyProtection="1">
      <alignment vertical="center" wrapText="1"/>
      <protection locked="0"/>
    </xf>
    <xf numFmtId="165" fontId="15" fillId="0" borderId="0" xfId="2" applyNumberFormat="1" applyFont="1" applyAlignment="1" applyProtection="1">
      <alignment vertical="center" wrapText="1"/>
      <protection locked="0"/>
    </xf>
    <xf numFmtId="0" fontId="15" fillId="0" borderId="32" xfId="2" applyFont="1" applyBorder="1" applyAlignment="1" applyProtection="1">
      <alignment horizontal="left" vertical="top" wrapText="1"/>
      <protection locked="0"/>
    </xf>
    <xf numFmtId="0" fontId="15" fillId="0" borderId="33" xfId="2" applyFont="1" applyBorder="1" applyAlignment="1" applyProtection="1">
      <alignment horizontal="center" wrapText="1"/>
      <protection locked="0"/>
    </xf>
    <xf numFmtId="0" fontId="15" fillId="0" borderId="0" xfId="2" applyFont="1" applyAlignment="1" applyProtection="1">
      <alignment horizontal="left" vertical="top" wrapText="1"/>
      <protection locked="0"/>
    </xf>
    <xf numFmtId="0" fontId="15" fillId="0" borderId="18" xfId="2" applyFont="1" applyBorder="1" applyAlignment="1" applyProtection="1">
      <alignment horizontal="right" wrapText="1"/>
      <protection locked="0"/>
    </xf>
    <xf numFmtId="0" fontId="15" fillId="0" borderId="28" xfId="2" applyFont="1" applyBorder="1" applyAlignment="1" applyProtection="1">
      <alignment horizontal="right" wrapText="1"/>
      <protection locked="0"/>
    </xf>
    <xf numFmtId="0" fontId="15" fillId="0" borderId="9" xfId="2" applyFont="1" applyBorder="1" applyAlignment="1" applyProtection="1">
      <alignment horizontal="right" wrapText="1"/>
      <protection locked="0"/>
    </xf>
    <xf numFmtId="3" fontId="15" fillId="0" borderId="9" xfId="2" applyNumberFormat="1" applyFont="1" applyBorder="1" applyAlignment="1" applyProtection="1">
      <alignment horizontal="right" wrapText="1"/>
      <protection locked="0"/>
    </xf>
    <xf numFmtId="0" fontId="16" fillId="0" borderId="0" xfId="2" applyFont="1" applyAlignment="1" applyProtection="1">
      <alignment horizontal="left" vertical="top" wrapText="1"/>
      <protection locked="0"/>
    </xf>
    <xf numFmtId="0" fontId="15" fillId="0" borderId="15" xfId="2" applyFont="1" applyBorder="1" applyAlignment="1" applyProtection="1">
      <alignment horizontal="center" vertical="center" wrapText="1"/>
      <protection locked="0"/>
    </xf>
    <xf numFmtId="0" fontId="15" fillId="0" borderId="34" xfId="2" applyFont="1" applyBorder="1" applyAlignment="1" applyProtection="1">
      <alignment horizontal="center" vertical="center" wrapText="1"/>
      <protection locked="0"/>
    </xf>
    <xf numFmtId="0" fontId="15" fillId="0" borderId="23" xfId="2" applyFont="1" applyBorder="1" applyAlignment="1" applyProtection="1">
      <alignment horizontal="center" vertical="center" wrapText="1"/>
      <protection locked="0"/>
    </xf>
    <xf numFmtId="0" fontId="16" fillId="0" borderId="35" xfId="2" applyFont="1" applyBorder="1" applyAlignment="1" applyProtection="1">
      <alignment horizontal="right" wrapText="1"/>
      <protection locked="0"/>
    </xf>
    <xf numFmtId="0" fontId="15" fillId="0" borderId="11" xfId="2" applyFont="1" applyBorder="1" applyAlignment="1" applyProtection="1">
      <alignment horizontal="center" vertical="center" wrapText="1"/>
      <protection locked="0"/>
    </xf>
    <xf numFmtId="0" fontId="15" fillId="0" borderId="12" xfId="2" applyFont="1" applyBorder="1" applyAlignment="1" applyProtection="1">
      <alignment horizontal="center" vertical="center" wrapText="1"/>
      <protection locked="0"/>
    </xf>
    <xf numFmtId="165" fontId="8" fillId="0" borderId="39" xfId="2" applyNumberFormat="1" applyFont="1" applyBorder="1" applyAlignment="1" applyProtection="1">
      <alignment vertical="center" wrapText="1"/>
      <protection locked="0"/>
    </xf>
    <xf numFmtId="0" fontId="1" fillId="0" borderId="0" xfId="8" applyAlignment="1">
      <alignment horizontal="center" vertical="center"/>
    </xf>
    <xf numFmtId="0" fontId="1" fillId="0" borderId="0" xfId="8" applyAlignment="1">
      <alignment horizontal="center"/>
    </xf>
    <xf numFmtId="165" fontId="1" fillId="0" borderId="0" xfId="8" applyNumberFormat="1" applyAlignment="1">
      <alignment horizontal="center" vertical="center"/>
    </xf>
    <xf numFmtId="0" fontId="8" fillId="0" borderId="0" xfId="0" applyFont="1" applyAlignment="1">
      <alignment horizontal="center" vertical="center"/>
    </xf>
    <xf numFmtId="0" fontId="8" fillId="0" borderId="15" xfId="0" applyFont="1" applyBorder="1" applyAlignment="1">
      <alignment horizontal="center" vertical="center"/>
    </xf>
    <xf numFmtId="0" fontId="15" fillId="0" borderId="9" xfId="2" applyFont="1" applyBorder="1" applyAlignment="1">
      <alignment vertical="center" wrapText="1"/>
    </xf>
    <xf numFmtId="0" fontId="13" fillId="0" borderId="9" xfId="2" applyFont="1" applyBorder="1" applyAlignment="1">
      <alignment vertical="center"/>
    </xf>
    <xf numFmtId="0" fontId="14" fillId="0" borderId="15" xfId="2" applyFont="1" applyBorder="1" applyAlignment="1">
      <alignment vertical="center" wrapText="1"/>
    </xf>
    <xf numFmtId="0" fontId="14" fillId="0" borderId="15" xfId="2" applyFont="1" applyBorder="1" applyAlignment="1">
      <alignment horizontal="center" vertical="center" wrapText="1"/>
    </xf>
    <xf numFmtId="0" fontId="13" fillId="0" borderId="15" xfId="2" applyFont="1" applyBorder="1" applyAlignment="1">
      <alignment vertical="center" wrapText="1"/>
    </xf>
    <xf numFmtId="0" fontId="14" fillId="0" borderId="8" xfId="2" applyFont="1" applyBorder="1" applyAlignment="1">
      <alignment horizontal="center" vertical="center" wrapText="1"/>
    </xf>
    <xf numFmtId="0" fontId="14" fillId="0" borderId="0" xfId="2" applyFont="1" applyAlignment="1">
      <alignment vertical="center" wrapText="1"/>
    </xf>
    <xf numFmtId="0" fontId="4" fillId="0" borderId="17" xfId="0" applyFont="1" applyBorder="1"/>
    <xf numFmtId="0" fontId="14" fillId="0" borderId="40" xfId="2" applyFont="1" applyBorder="1" applyAlignment="1">
      <alignment horizontal="center" vertical="center" wrapText="1"/>
    </xf>
    <xf numFmtId="0" fontId="6" fillId="0" borderId="16" xfId="1" applyFont="1" applyBorder="1" applyAlignment="1" applyProtection="1">
      <alignment horizontal="center" vertical="center"/>
      <protection locked="0"/>
    </xf>
    <xf numFmtId="0" fontId="6" fillId="0" borderId="16" xfId="1" applyFont="1" applyBorder="1" applyAlignment="1" applyProtection="1">
      <alignment horizontal="center"/>
      <protection locked="0"/>
    </xf>
    <xf numFmtId="0" fontId="6" fillId="0" borderId="31" xfId="1" applyFont="1" applyBorder="1" applyAlignment="1">
      <alignment horizontal="left"/>
    </xf>
    <xf numFmtId="0" fontId="13" fillId="0" borderId="31" xfId="2" applyFont="1" applyBorder="1" applyAlignment="1">
      <alignment horizontal="center"/>
    </xf>
    <xf numFmtId="0" fontId="14" fillId="0" borderId="15" xfId="2" applyFont="1" applyBorder="1" applyAlignment="1">
      <alignment horizontal="left"/>
    </xf>
    <xf numFmtId="0" fontId="0" fillId="0" borderId="44" xfId="0" applyBorder="1" applyAlignment="1">
      <alignment vertical="center" wrapText="1"/>
    </xf>
    <xf numFmtId="0" fontId="6" fillId="0" borderId="44" xfId="1" applyFont="1" applyBorder="1" applyAlignment="1">
      <alignment horizontal="center"/>
    </xf>
    <xf numFmtId="6" fontId="6" fillId="0" borderId="44" xfId="1" applyNumberFormat="1" applyFont="1" applyBorder="1" applyAlignment="1">
      <alignment horizontal="center"/>
    </xf>
    <xf numFmtId="0" fontId="0" fillId="0" borderId="44" xfId="0" applyBorder="1" applyAlignment="1">
      <alignment wrapText="1"/>
    </xf>
    <xf numFmtId="0" fontId="0" fillId="0" borderId="44" xfId="0" applyBorder="1"/>
    <xf numFmtId="0" fontId="15" fillId="0" borderId="43" xfId="0" applyFont="1" applyBorder="1" applyAlignment="1">
      <alignment horizontal="center" vertical="center" wrapText="1"/>
    </xf>
    <xf numFmtId="0" fontId="22" fillId="0" borderId="44" xfId="0" applyFont="1" applyBorder="1"/>
    <xf numFmtId="0" fontId="22" fillId="0" borderId="4" xfId="0" applyFont="1" applyBorder="1"/>
    <xf numFmtId="0" fontId="0" fillId="0" borderId="5" xfId="0" applyBorder="1" applyAlignment="1">
      <alignment horizontal="center" vertical="center"/>
    </xf>
    <xf numFmtId="164" fontId="6" fillId="0" borderId="44" xfId="1" applyNumberFormat="1" applyFont="1" applyBorder="1" applyAlignment="1" applyProtection="1">
      <alignment horizontal="center"/>
      <protection locked="0"/>
    </xf>
    <xf numFmtId="0" fontId="0" fillId="0" borderId="44" xfId="0" applyBorder="1" applyAlignment="1">
      <alignment horizontal="center" vertical="center"/>
    </xf>
    <xf numFmtId="0" fontId="15" fillId="0" borderId="7" xfId="2" applyFont="1" applyBorder="1" applyAlignment="1">
      <alignment horizontal="center" vertical="center" wrapText="1"/>
    </xf>
    <xf numFmtId="0" fontId="16" fillId="0" borderId="7" xfId="2" applyFont="1" applyBorder="1" applyAlignment="1">
      <alignment horizontal="center" vertical="center" wrapText="1"/>
    </xf>
    <xf numFmtId="0" fontId="14" fillId="0" borderId="7" xfId="2" applyFont="1" applyBorder="1" applyAlignment="1">
      <alignment horizontal="center"/>
    </xf>
    <xf numFmtId="164" fontId="4" fillId="0" borderId="0" xfId="0" applyNumberFormat="1" applyFont="1" applyAlignment="1">
      <alignment horizontal="center"/>
    </xf>
    <xf numFmtId="4" fontId="15" fillId="0" borderId="31" xfId="2" applyNumberFormat="1" applyFont="1" applyBorder="1" applyAlignment="1" applyProtection="1">
      <alignment horizontal="right" wrapText="1"/>
      <protection locked="0"/>
    </xf>
    <xf numFmtId="165" fontId="15" fillId="0" borderId="45" xfId="2" applyNumberFormat="1" applyFont="1" applyBorder="1" applyAlignment="1" applyProtection="1">
      <alignment horizontal="center" vertical="center" wrapText="1"/>
      <protection locked="0"/>
    </xf>
    <xf numFmtId="0" fontId="4" fillId="0" borderId="3" xfId="0" applyFont="1" applyBorder="1" applyAlignment="1">
      <alignment horizontal="center"/>
    </xf>
    <xf numFmtId="0" fontId="7" fillId="0" borderId="16" xfId="1" applyFont="1" applyBorder="1" applyAlignment="1">
      <alignment horizontal="center" vertical="center"/>
    </xf>
    <xf numFmtId="0" fontId="14" fillId="0" borderId="15" xfId="2" applyFont="1" applyBorder="1" applyAlignment="1">
      <alignment horizontal="center" vertical="center"/>
    </xf>
    <xf numFmtId="0" fontId="8" fillId="0" borderId="44" xfId="0" applyFont="1" applyBorder="1" applyAlignment="1">
      <alignment horizontal="center" vertical="center" wrapText="1"/>
    </xf>
    <xf numFmtId="164" fontId="7" fillId="0" borderId="44" xfId="1" applyNumberFormat="1" applyFont="1" applyBorder="1" applyAlignment="1" applyProtection="1">
      <alignment horizontal="center"/>
      <protection locked="0"/>
    </xf>
    <xf numFmtId="165" fontId="22" fillId="0" borderId="42" xfId="8" applyNumberFormat="1" applyFont="1" applyBorder="1" applyAlignment="1">
      <alignment horizontal="center" vertical="center"/>
    </xf>
    <xf numFmtId="164" fontId="7" fillId="0" borderId="3" xfId="1" applyNumberFormat="1" applyFont="1" applyBorder="1" applyAlignment="1" applyProtection="1">
      <alignment horizontal="center"/>
      <protection locked="0"/>
    </xf>
    <xf numFmtId="164" fontId="7" fillId="0" borderId="41" xfId="1" applyNumberFormat="1" applyFont="1" applyBorder="1" applyAlignment="1" applyProtection="1">
      <alignment horizontal="center"/>
      <protection locked="0"/>
    </xf>
    <xf numFmtId="164" fontId="7" fillId="0" borderId="42" xfId="1" applyNumberFormat="1" applyFont="1" applyBorder="1" applyAlignment="1" applyProtection="1">
      <alignment horizontal="center"/>
      <protection locked="0"/>
    </xf>
    <xf numFmtId="0" fontId="4" fillId="2" borderId="0" xfId="0" applyFont="1" applyFill="1"/>
    <xf numFmtId="10" fontId="15" fillId="0" borderId="0" xfId="2" applyNumberFormat="1" applyFont="1" applyAlignment="1" applyProtection="1">
      <alignment vertical="center" wrapText="1"/>
      <protection locked="0"/>
    </xf>
    <xf numFmtId="6" fontId="6" fillId="0" borderId="44" xfId="1" applyNumberFormat="1" applyFont="1" applyBorder="1" applyAlignment="1">
      <alignment horizontal="center" vertical="center"/>
    </xf>
    <xf numFmtId="164" fontId="6" fillId="0" borderId="44" xfId="1" applyNumberFormat="1" applyFont="1" applyBorder="1" applyAlignment="1" applyProtection="1">
      <alignment horizontal="center" vertical="center"/>
      <protection locked="0"/>
    </xf>
    <xf numFmtId="0" fontId="6" fillId="0" borderId="44" xfId="1" applyFont="1" applyBorder="1" applyAlignment="1">
      <alignment horizontal="center" vertical="center"/>
    </xf>
    <xf numFmtId="0" fontId="0" fillId="0" borderId="0" xfId="0" applyAlignment="1">
      <alignment horizontal="right"/>
    </xf>
    <xf numFmtId="0" fontId="0" fillId="0" borderId="37" xfId="0" applyBorder="1" applyAlignment="1">
      <alignment vertical="top"/>
    </xf>
    <xf numFmtId="0" fontId="0" fillId="0" borderId="37" xfId="0" applyBorder="1" applyAlignment="1">
      <alignment horizontal="center" vertical="center"/>
    </xf>
    <xf numFmtId="3" fontId="0" fillId="0" borderId="37" xfId="0" applyNumberFormat="1" applyBorder="1" applyAlignment="1">
      <alignment horizontal="center" vertical="center"/>
    </xf>
    <xf numFmtId="0" fontId="0" fillId="0" borderId="37" xfId="0" applyBorder="1" applyAlignment="1">
      <alignment vertical="center"/>
    </xf>
    <xf numFmtId="4" fontId="0" fillId="0" borderId="37" xfId="0" applyNumberFormat="1" applyBorder="1" applyAlignment="1">
      <alignment horizontal="right" vertical="center"/>
    </xf>
    <xf numFmtId="0" fontId="28" fillId="0" borderId="0" xfId="0" applyFont="1" applyProtection="1">
      <protection locked="0"/>
    </xf>
    <xf numFmtId="0" fontId="8" fillId="0" borderId="46" xfId="0" applyFont="1" applyBorder="1" applyAlignment="1">
      <alignment horizontal="center" vertical="top"/>
    </xf>
    <xf numFmtId="0" fontId="8" fillId="0" borderId="47" xfId="0" applyFont="1" applyBorder="1" applyAlignment="1">
      <alignment horizontal="center" vertical="top"/>
    </xf>
    <xf numFmtId="0" fontId="8" fillId="0" borderId="48" xfId="0" applyFont="1" applyBorder="1" applyAlignment="1">
      <alignment horizontal="center" vertical="top"/>
    </xf>
    <xf numFmtId="0" fontId="8" fillId="0" borderId="48" xfId="0" applyFont="1" applyBorder="1" applyAlignment="1">
      <alignment horizontal="center" vertical="center"/>
    </xf>
    <xf numFmtId="3" fontId="8" fillId="0" borderId="48" xfId="0" applyNumberFormat="1" applyFont="1" applyBorder="1" applyAlignment="1">
      <alignment horizontal="center" vertical="center"/>
    </xf>
    <xf numFmtId="4" fontId="8" fillId="0" borderId="49" xfId="0" applyNumberFormat="1" applyFont="1" applyBorder="1" applyAlignment="1">
      <alignment horizontal="right" vertical="center"/>
    </xf>
    <xf numFmtId="0" fontId="28" fillId="0" borderId="50" xfId="0" applyFont="1" applyBorder="1" applyProtection="1">
      <protection locked="0"/>
    </xf>
    <xf numFmtId="0" fontId="8" fillId="0" borderId="23" xfId="0" applyFont="1" applyBorder="1" applyAlignment="1">
      <alignment horizontal="center" vertical="top"/>
    </xf>
    <xf numFmtId="0" fontId="8" fillId="0" borderId="17" xfId="0" applyFont="1" applyBorder="1" applyAlignment="1">
      <alignment horizontal="center" vertical="top"/>
    </xf>
    <xf numFmtId="0" fontId="8" fillId="0" borderId="9" xfId="0" applyFont="1" applyBorder="1" applyAlignment="1">
      <alignment horizontal="center" vertical="top"/>
    </xf>
    <xf numFmtId="0" fontId="8" fillId="0" borderId="9" xfId="0" applyFont="1" applyBorder="1" applyAlignment="1">
      <alignment horizontal="center" vertical="center"/>
    </xf>
    <xf numFmtId="3" fontId="8" fillId="0" borderId="9" xfId="0" applyNumberFormat="1" applyFont="1" applyBorder="1" applyAlignment="1">
      <alignment horizontal="center" vertical="center"/>
    </xf>
    <xf numFmtId="4" fontId="8" fillId="0" borderId="9" xfId="0" applyNumberFormat="1" applyFont="1" applyBorder="1" applyAlignment="1">
      <alignment horizontal="center" vertical="center"/>
    </xf>
    <xf numFmtId="4" fontId="8" fillId="0" borderId="24" xfId="0" applyNumberFormat="1" applyFont="1" applyBorder="1" applyAlignment="1">
      <alignment horizontal="right" vertical="center"/>
    </xf>
    <xf numFmtId="0" fontId="15" fillId="0" borderId="0" xfId="0" applyFont="1" applyProtection="1">
      <protection locked="0"/>
    </xf>
    <xf numFmtId="0" fontId="4" fillId="0" borderId="50" xfId="0" applyFont="1" applyBorder="1" applyAlignment="1" applyProtection="1">
      <alignment vertical="top"/>
      <protection locked="0"/>
    </xf>
    <xf numFmtId="0" fontId="4" fillId="0" borderId="0" xfId="0" applyFont="1" applyAlignment="1" applyProtection="1">
      <alignment vertical="top"/>
      <protection locked="0"/>
    </xf>
    <xf numFmtId="0" fontId="4" fillId="0" borderId="0" xfId="0" applyFont="1" applyAlignment="1" applyProtection="1">
      <alignment vertical="top" wrapText="1"/>
      <protection locked="0"/>
    </xf>
    <xf numFmtId="0" fontId="4" fillId="0" borderId="0" xfId="0" applyFont="1" applyAlignment="1" applyProtection="1">
      <alignment horizontal="center" vertical="center"/>
      <protection locked="0"/>
    </xf>
    <xf numFmtId="4" fontId="4" fillId="0" borderId="51" xfId="0" applyNumberFormat="1" applyFont="1" applyBorder="1" applyAlignment="1" applyProtection="1">
      <alignment vertical="center"/>
      <protection locked="0"/>
    </xf>
    <xf numFmtId="4" fontId="4" fillId="0" borderId="51" xfId="0" applyNumberFormat="1" applyFont="1" applyBorder="1" applyAlignment="1" applyProtection="1">
      <alignment horizontal="right" vertical="center"/>
      <protection locked="0"/>
    </xf>
    <xf numFmtId="0" fontId="8" fillId="0" borderId="0" xfId="0" applyFont="1" applyAlignment="1" applyProtection="1">
      <alignment vertical="top"/>
      <protection locked="0"/>
    </xf>
    <xf numFmtId="4" fontId="8" fillId="0" borderId="51" xfId="0" applyNumberFormat="1" applyFont="1" applyBorder="1" applyAlignment="1" applyProtection="1">
      <alignment horizontal="right" vertical="center"/>
      <protection locked="0"/>
    </xf>
    <xf numFmtId="0" fontId="4" fillId="0" borderId="52" xfId="0" applyFont="1" applyBorder="1" applyAlignment="1" applyProtection="1">
      <alignment vertical="top"/>
      <protection locked="0"/>
    </xf>
    <xf numFmtId="0" fontId="4" fillId="0" borderId="37" xfId="0" applyFont="1" applyBorder="1" applyAlignment="1" applyProtection="1">
      <alignment vertical="top"/>
      <protection locked="0"/>
    </xf>
    <xf numFmtId="0" fontId="4" fillId="0" borderId="37" xfId="0" applyFont="1" applyBorder="1" applyAlignment="1" applyProtection="1">
      <alignment vertical="top" wrapText="1"/>
      <protection locked="0"/>
    </xf>
    <xf numFmtId="0" fontId="4" fillId="0" borderId="37" xfId="0" applyFont="1" applyBorder="1" applyAlignment="1" applyProtection="1">
      <alignment horizontal="center" vertical="center"/>
      <protection locked="0"/>
    </xf>
    <xf numFmtId="4" fontId="4" fillId="0" borderId="53" xfId="0" applyNumberFormat="1" applyFont="1" applyBorder="1" applyAlignment="1" applyProtection="1">
      <alignment vertical="center"/>
      <protection locked="0"/>
    </xf>
    <xf numFmtId="4" fontId="4" fillId="0" borderId="53" xfId="0" applyNumberFormat="1" applyFont="1" applyBorder="1" applyAlignment="1" applyProtection="1">
      <alignment horizontal="right" vertical="center"/>
      <protection locked="0"/>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right" vertical="center"/>
    </xf>
    <xf numFmtId="0" fontId="28" fillId="0" borderId="0" xfId="0" applyFont="1" applyAlignment="1">
      <alignment horizontal="center"/>
    </xf>
    <xf numFmtId="0" fontId="15" fillId="0" borderId="0" xfId="0" applyFont="1" applyAlignment="1" applyProtection="1">
      <alignment vertical="center"/>
      <protection locked="0"/>
    </xf>
    <xf numFmtId="0" fontId="16" fillId="0" borderId="54" xfId="0" applyFont="1" applyBorder="1" applyAlignment="1">
      <alignment horizontal="center" vertical="top"/>
    </xf>
    <xf numFmtId="0" fontId="16" fillId="0" borderId="55" xfId="0" applyFont="1" applyBorder="1" applyAlignment="1">
      <alignment horizontal="center" vertical="top"/>
    </xf>
    <xf numFmtId="0" fontId="16" fillId="0" borderId="55" xfId="0" applyFont="1" applyBorder="1" applyAlignment="1">
      <alignment horizontal="center" vertical="center"/>
    </xf>
    <xf numFmtId="3" fontId="16" fillId="0" borderId="55" xfId="0" applyNumberFormat="1" applyFont="1" applyBorder="1" applyAlignment="1">
      <alignment horizontal="center" vertical="center"/>
    </xf>
    <xf numFmtId="4" fontId="16" fillId="0" borderId="55" xfId="0" applyNumberFormat="1" applyFont="1" applyBorder="1" applyAlignment="1">
      <alignment horizontal="center" vertical="center"/>
    </xf>
    <xf numFmtId="4" fontId="16" fillId="0" borderId="56" xfId="0" applyNumberFormat="1" applyFont="1" applyBorder="1" applyAlignment="1">
      <alignment horizontal="right" vertical="center"/>
    </xf>
    <xf numFmtId="0" fontId="16" fillId="0" borderId="57" xfId="0" applyFont="1" applyBorder="1" applyAlignment="1" applyProtection="1">
      <alignment horizontal="left" vertical="top"/>
      <protection locked="0"/>
    </xf>
    <xf numFmtId="0" fontId="15" fillId="0" borderId="58" xfId="0" applyFont="1" applyBorder="1" applyAlignment="1" applyProtection="1">
      <alignment horizontal="center" vertical="top"/>
      <protection locked="0"/>
    </xf>
    <xf numFmtId="0" fontId="16" fillId="0" borderId="58" xfId="0" applyFont="1" applyBorder="1" applyAlignment="1">
      <alignment vertical="top"/>
    </xf>
    <xf numFmtId="0" fontId="15" fillId="0" borderId="58" xfId="0" applyFont="1" applyBorder="1" applyAlignment="1" applyProtection="1">
      <alignment vertical="center"/>
      <protection locked="0"/>
    </xf>
    <xf numFmtId="0" fontId="15" fillId="0" borderId="58" xfId="0" applyFont="1" applyBorder="1" applyAlignment="1" applyProtection="1">
      <alignment horizontal="center" vertical="center"/>
      <protection locked="0"/>
    </xf>
    <xf numFmtId="4" fontId="15" fillId="0" borderId="58" xfId="0" applyNumberFormat="1" applyFont="1" applyBorder="1" applyAlignment="1" applyProtection="1">
      <alignment horizontal="center" vertical="center"/>
      <protection locked="0"/>
    </xf>
    <xf numFmtId="4" fontId="15" fillId="0" borderId="59" xfId="0" applyNumberFormat="1" applyFont="1" applyBorder="1" applyAlignment="1" applyProtection="1">
      <alignment horizontal="right" vertical="center"/>
      <protection locked="0"/>
    </xf>
    <xf numFmtId="0" fontId="16" fillId="0" borderId="58" xfId="0" applyFont="1" applyBorder="1" applyAlignment="1" applyProtection="1">
      <alignment vertical="top" wrapText="1"/>
      <protection locked="0"/>
    </xf>
    <xf numFmtId="0" fontId="29" fillId="0" borderId="57" xfId="0" applyFont="1" applyBorder="1" applyAlignment="1" applyProtection="1">
      <alignment horizontal="left" vertical="top"/>
      <protection locked="0"/>
    </xf>
    <xf numFmtId="0" fontId="29" fillId="0" borderId="58" xfId="0" applyFont="1" applyBorder="1" applyAlignment="1" applyProtection="1">
      <alignment horizontal="center" vertical="top"/>
      <protection locked="0"/>
    </xf>
    <xf numFmtId="0" fontId="29" fillId="0" borderId="58" xfId="0" applyFont="1" applyBorder="1" applyAlignment="1">
      <alignment vertical="top" wrapText="1"/>
    </xf>
    <xf numFmtId="0" fontId="15" fillId="0" borderId="57" xfId="0" applyFont="1" applyBorder="1" applyAlignment="1" applyProtection="1">
      <alignment horizontal="left" vertical="top"/>
      <protection locked="0"/>
    </xf>
    <xf numFmtId="0" fontId="15" fillId="0" borderId="58" xfId="0" applyFont="1" applyBorder="1" applyAlignment="1">
      <alignment vertical="top" wrapText="1"/>
    </xf>
    <xf numFmtId="0" fontId="15" fillId="0" borderId="58" xfId="0" applyFont="1" applyBorder="1" applyAlignment="1" applyProtection="1">
      <alignment horizontal="left" vertical="top"/>
      <protection locked="0"/>
    </xf>
    <xf numFmtId="0" fontId="30" fillId="0" borderId="58" xfId="0" applyFont="1" applyBorder="1" applyAlignment="1">
      <alignment vertical="top" wrapText="1"/>
    </xf>
    <xf numFmtId="0" fontId="15" fillId="0" borderId="58" xfId="0" applyFont="1" applyBorder="1" applyAlignment="1" applyProtection="1">
      <alignment vertical="top" wrapText="1"/>
      <protection locked="0"/>
    </xf>
    <xf numFmtId="0" fontId="16" fillId="0" borderId="58" xfId="0" applyFont="1" applyBorder="1" applyAlignment="1" applyProtection="1">
      <alignment horizontal="center" vertical="top"/>
      <protection locked="0"/>
    </xf>
    <xf numFmtId="0" fontId="29" fillId="0" borderId="58" xfId="0" applyFont="1" applyBorder="1" applyAlignment="1" applyProtection="1">
      <alignment vertical="top" wrapText="1"/>
      <protection locked="0"/>
    </xf>
    <xf numFmtId="0" fontId="30" fillId="0" borderId="58" xfId="0" applyFont="1" applyBorder="1" applyAlignment="1" applyProtection="1">
      <alignment vertical="top" wrapText="1"/>
      <protection locked="0"/>
    </xf>
    <xf numFmtId="0" fontId="15" fillId="0" borderId="58" xfId="0" applyFont="1" applyBorder="1" applyAlignment="1" applyProtection="1">
      <alignment horizontal="center" vertical="center" wrapText="1"/>
      <protection locked="0"/>
    </xf>
    <xf numFmtId="0" fontId="15" fillId="0" borderId="58" xfId="0" applyFont="1" applyBorder="1" applyAlignment="1">
      <alignment horizontal="center"/>
    </xf>
    <xf numFmtId="0" fontId="15" fillId="0" borderId="58" xfId="0" applyFont="1" applyBorder="1" applyAlignment="1">
      <alignment wrapText="1"/>
    </xf>
    <xf numFmtId="0" fontId="15" fillId="0" borderId="58" xfId="0" applyFont="1" applyBorder="1" applyAlignment="1">
      <alignment horizontal="center" vertical="center"/>
    </xf>
    <xf numFmtId="2" fontId="15" fillId="0" borderId="57" xfId="0" applyNumberFormat="1" applyFont="1" applyBorder="1" applyAlignment="1" applyProtection="1">
      <alignment horizontal="left" vertical="center"/>
      <protection locked="0"/>
    </xf>
    <xf numFmtId="0" fontId="15" fillId="0" borderId="58" xfId="0" applyFont="1" applyBorder="1" applyAlignment="1" applyProtection="1">
      <alignment horizontal="left" vertical="center"/>
      <protection locked="0"/>
    </xf>
    <xf numFmtId="0" fontId="15" fillId="0" borderId="58" xfId="0" applyFont="1" applyBorder="1" applyAlignment="1" applyProtection="1">
      <alignment vertical="center" wrapText="1"/>
      <protection locked="0"/>
    </xf>
    <xf numFmtId="0" fontId="15" fillId="0" borderId="60" xfId="0" applyFont="1" applyBorder="1" applyAlignment="1" applyProtection="1">
      <alignment horizontal="left" vertical="top"/>
      <protection locked="0"/>
    </xf>
    <xf numFmtId="0" fontId="15" fillId="0" borderId="61" xfId="0" applyFont="1" applyBorder="1" applyAlignment="1" applyProtection="1">
      <alignment horizontal="left" vertical="top"/>
      <protection locked="0"/>
    </xf>
    <xf numFmtId="0" fontId="15" fillId="0" borderId="61" xfId="0" applyFont="1" applyBorder="1" applyAlignment="1" applyProtection="1">
      <alignment vertical="top" wrapText="1"/>
      <protection locked="0"/>
    </xf>
    <xf numFmtId="0" fontId="15" fillId="0" borderId="61" xfId="0" applyFont="1" applyBorder="1" applyAlignment="1" applyProtection="1">
      <alignment horizontal="center" vertical="center"/>
      <protection locked="0"/>
    </xf>
    <xf numFmtId="4" fontId="15" fillId="0" borderId="61" xfId="0" applyNumberFormat="1" applyFont="1" applyBorder="1" applyAlignment="1" applyProtection="1">
      <alignment horizontal="center" vertical="center"/>
      <protection locked="0"/>
    </xf>
    <xf numFmtId="4" fontId="15" fillId="0" borderId="62" xfId="0" applyNumberFormat="1" applyFont="1" applyBorder="1" applyAlignment="1" applyProtection="1">
      <alignment horizontal="right" vertical="center"/>
      <protection locked="0"/>
    </xf>
    <xf numFmtId="3" fontId="4" fillId="0" borderId="0" xfId="0" applyNumberFormat="1" applyFont="1" applyAlignment="1">
      <alignment horizontal="center"/>
    </xf>
    <xf numFmtId="3" fontId="8" fillId="0" borderId="1" xfId="0" applyNumberFormat="1" applyFont="1" applyBorder="1" applyAlignment="1">
      <alignment horizontal="center"/>
    </xf>
    <xf numFmtId="3" fontId="8" fillId="0" borderId="3" xfId="0" applyNumberFormat="1" applyFont="1" applyBorder="1" applyAlignment="1">
      <alignment horizontal="center"/>
    </xf>
    <xf numFmtId="0" fontId="8" fillId="0" borderId="3" xfId="0" applyFont="1" applyBorder="1"/>
    <xf numFmtId="0" fontId="6" fillId="0" borderId="63" xfId="1" applyFont="1" applyBorder="1" applyAlignment="1">
      <alignment horizontal="left"/>
    </xf>
    <xf numFmtId="0" fontId="7" fillId="0" borderId="63" xfId="1" applyFont="1" applyBorder="1" applyAlignment="1">
      <alignment horizontal="right"/>
    </xf>
    <xf numFmtId="0" fontId="6" fillId="0" borderId="63" xfId="1" applyFont="1" applyBorder="1" applyAlignment="1" applyProtection="1">
      <alignment horizontal="center"/>
      <protection locked="0"/>
    </xf>
    <xf numFmtId="0" fontId="6" fillId="0" borderId="63" xfId="1" applyFont="1" applyBorder="1" applyAlignment="1" applyProtection="1">
      <alignment horizontal="center" vertical="center"/>
      <protection locked="0"/>
    </xf>
    <xf numFmtId="3" fontId="6" fillId="0" borderId="63" xfId="1" applyNumberFormat="1" applyFont="1" applyBorder="1" applyAlignment="1" applyProtection="1">
      <alignment horizontal="center"/>
      <protection locked="0"/>
    </xf>
    <xf numFmtId="0" fontId="8" fillId="0" borderId="64" xfId="0" applyFont="1" applyBorder="1" applyAlignment="1">
      <alignment horizontal="center"/>
    </xf>
    <xf numFmtId="0" fontId="8" fillId="0" borderId="64" xfId="0" applyFont="1" applyBorder="1"/>
    <xf numFmtId="0" fontId="8" fillId="0" borderId="64" xfId="0" applyFont="1" applyBorder="1" applyAlignment="1">
      <alignment horizontal="center" vertical="center"/>
    </xf>
    <xf numFmtId="3" fontId="8" fillId="0" borderId="64" xfId="0" applyNumberFormat="1" applyFont="1" applyBorder="1" applyAlignment="1">
      <alignment horizontal="center"/>
    </xf>
    <xf numFmtId="0" fontId="8" fillId="0" borderId="65" xfId="0" applyFont="1" applyBorder="1" applyAlignment="1">
      <alignment horizontal="center"/>
    </xf>
    <xf numFmtId="0" fontId="8" fillId="0" borderId="65" xfId="0" applyFont="1" applyBorder="1"/>
    <xf numFmtId="0" fontId="8" fillId="0" borderId="65" xfId="0" applyFont="1" applyBorder="1" applyAlignment="1">
      <alignment horizontal="center" vertical="center"/>
    </xf>
    <xf numFmtId="3" fontId="8" fillId="0" borderId="65" xfId="0" applyNumberFormat="1" applyFont="1" applyBorder="1" applyAlignment="1">
      <alignment horizontal="center"/>
    </xf>
    <xf numFmtId="0" fontId="14" fillId="0" borderId="65" xfId="2" applyFont="1" applyBorder="1" applyAlignment="1">
      <alignment horizontal="center"/>
    </xf>
    <xf numFmtId="0" fontId="7" fillId="0" borderId="65" xfId="2" applyFont="1" applyBorder="1" applyAlignment="1">
      <alignment wrapText="1"/>
    </xf>
    <xf numFmtId="0" fontId="6" fillId="0" borderId="65" xfId="2" applyFont="1" applyBorder="1" applyAlignment="1">
      <alignment horizontal="center" wrapText="1"/>
    </xf>
    <xf numFmtId="0" fontId="6" fillId="0" borderId="65" xfId="1" applyFont="1" applyBorder="1" applyAlignment="1">
      <alignment horizontal="center" vertical="center"/>
    </xf>
    <xf numFmtId="3" fontId="6" fillId="0" borderId="65" xfId="1" applyNumberFormat="1" applyFont="1" applyBorder="1" applyAlignment="1">
      <alignment horizontal="center"/>
    </xf>
    <xf numFmtId="0" fontId="4" fillId="0" borderId="65" xfId="2" applyBorder="1" applyAlignment="1">
      <alignment horizontal="left"/>
    </xf>
    <xf numFmtId="0" fontId="4" fillId="0" borderId="65" xfId="2" applyBorder="1" applyAlignment="1">
      <alignment horizontal="center" vertical="center" wrapText="1"/>
    </xf>
    <xf numFmtId="3" fontId="4" fillId="0" borderId="65" xfId="0" applyNumberFormat="1" applyFont="1" applyBorder="1" applyAlignment="1">
      <alignment horizontal="center"/>
    </xf>
    <xf numFmtId="0" fontId="6" fillId="0" borderId="65" xfId="2" applyFont="1" applyBorder="1" applyAlignment="1">
      <alignment wrapText="1"/>
    </xf>
    <xf numFmtId="0" fontId="6" fillId="0" borderId="65" xfId="2" applyFont="1" applyBorder="1" applyAlignment="1">
      <alignment horizontal="center" vertical="center"/>
    </xf>
    <xf numFmtId="0" fontId="4" fillId="0" borderId="65" xfId="3" applyFont="1" applyBorder="1" applyAlignment="1">
      <alignment horizontal="left"/>
    </xf>
    <xf numFmtId="0" fontId="4" fillId="0" borderId="65" xfId="3" applyFont="1" applyBorder="1" applyAlignment="1">
      <alignment horizontal="left" wrapText="1"/>
    </xf>
    <xf numFmtId="0" fontId="6" fillId="0" borderId="65" xfId="2" applyFont="1" applyBorder="1"/>
    <xf numFmtId="0" fontId="8" fillId="0" borderId="65" xfId="3" applyFont="1" applyBorder="1" applyAlignment="1">
      <alignment horizontal="left"/>
    </xf>
    <xf numFmtId="0" fontId="14" fillId="0" borderId="66" xfId="2" applyFont="1" applyBorder="1" applyAlignment="1">
      <alignment horizontal="center"/>
    </xf>
    <xf numFmtId="0" fontId="16" fillId="0" borderId="66" xfId="3" applyFont="1" applyBorder="1" applyAlignment="1">
      <alignment horizontal="left"/>
    </xf>
    <xf numFmtId="0" fontId="14" fillId="0" borderId="66" xfId="2" applyFont="1" applyBorder="1" applyAlignment="1">
      <alignment horizontal="center" vertical="center"/>
    </xf>
    <xf numFmtId="0" fontId="6" fillId="0" borderId="66" xfId="1" applyFont="1" applyBorder="1" applyAlignment="1">
      <alignment horizontal="center" vertical="center"/>
    </xf>
    <xf numFmtId="3" fontId="6" fillId="0" borderId="66" xfId="1" applyNumberFormat="1" applyFont="1" applyBorder="1" applyAlignment="1">
      <alignment horizontal="center"/>
    </xf>
    <xf numFmtId="0" fontId="9" fillId="0" borderId="67" xfId="0" applyFont="1" applyBorder="1"/>
    <xf numFmtId="0" fontId="9" fillId="0" borderId="68" xfId="0" applyFont="1" applyBorder="1"/>
    <xf numFmtId="0" fontId="4" fillId="0" borderId="68" xfId="0" applyFont="1" applyBorder="1"/>
    <xf numFmtId="0" fontId="4" fillId="0" borderId="68" xfId="0" applyFont="1" applyBorder="1" applyAlignment="1">
      <alignment horizontal="center"/>
    </xf>
    <xf numFmtId="0" fontId="4" fillId="0" borderId="68" xfId="0" applyFont="1" applyBorder="1" applyAlignment="1">
      <alignment horizontal="center" vertical="center"/>
    </xf>
    <xf numFmtId="3" fontId="4" fillId="0" borderId="68" xfId="0" applyNumberFormat="1" applyFont="1" applyBorder="1" applyAlignment="1">
      <alignment horizontal="center"/>
    </xf>
    <xf numFmtId="3" fontId="4" fillId="0" borderId="69" xfId="0" applyNumberFormat="1" applyFont="1" applyBorder="1" applyAlignment="1">
      <alignment horizontal="center"/>
    </xf>
    <xf numFmtId="0" fontId="8" fillId="0" borderId="70" xfId="0" applyFont="1" applyBorder="1" applyAlignment="1">
      <alignment horizontal="center"/>
    </xf>
    <xf numFmtId="3" fontId="8" fillId="0" borderId="71" xfId="0" applyNumberFormat="1" applyFont="1" applyBorder="1" applyAlignment="1">
      <alignment horizontal="center"/>
    </xf>
    <xf numFmtId="0" fontId="8" fillId="0" borderId="72" xfId="0" applyFont="1" applyBorder="1" applyAlignment="1">
      <alignment horizontal="center"/>
    </xf>
    <xf numFmtId="3" fontId="8" fillId="0" borderId="73" xfId="0" applyNumberFormat="1" applyFont="1" applyBorder="1" applyAlignment="1">
      <alignment horizontal="center"/>
    </xf>
    <xf numFmtId="0" fontId="8" fillId="0" borderId="74" xfId="0" applyFont="1" applyBorder="1" applyAlignment="1">
      <alignment horizontal="center"/>
    </xf>
    <xf numFmtId="3" fontId="8" fillId="0" borderId="75" xfId="0" applyNumberFormat="1" applyFont="1" applyBorder="1" applyAlignment="1">
      <alignment horizontal="center"/>
    </xf>
    <xf numFmtId="0" fontId="8" fillId="0" borderId="76" xfId="0" applyFont="1" applyBorder="1" applyAlignment="1">
      <alignment horizontal="center"/>
    </xf>
    <xf numFmtId="3" fontId="8" fillId="0" borderId="77" xfId="0" applyNumberFormat="1" applyFont="1" applyBorder="1" applyAlignment="1">
      <alignment horizontal="center"/>
    </xf>
    <xf numFmtId="0" fontId="14" fillId="0" borderId="76" xfId="2" applyFont="1" applyBorder="1" applyAlignment="1">
      <alignment horizontal="center"/>
    </xf>
    <xf numFmtId="3" fontId="4" fillId="0" borderId="77" xfId="0" applyNumberFormat="1" applyFont="1" applyBorder="1" applyAlignment="1">
      <alignment horizontal="center"/>
    </xf>
    <xf numFmtId="0" fontId="14" fillId="0" borderId="78" xfId="2" applyFont="1" applyBorder="1" applyAlignment="1">
      <alignment horizontal="center"/>
    </xf>
    <xf numFmtId="3" fontId="8" fillId="0" borderId="79" xfId="0" applyNumberFormat="1" applyFont="1" applyBorder="1" applyAlignment="1">
      <alignment horizontal="center"/>
    </xf>
    <xf numFmtId="0" fontId="6" fillId="0" borderId="80" xfId="1" applyFont="1" applyBorder="1" applyAlignment="1">
      <alignment horizontal="left"/>
    </xf>
    <xf numFmtId="3" fontId="7" fillId="0" borderId="81" xfId="1" applyNumberFormat="1" applyFont="1" applyBorder="1" applyAlignment="1" applyProtection="1">
      <alignment horizontal="center"/>
      <protection locked="0"/>
    </xf>
    <xf numFmtId="0" fontId="6" fillId="0" borderId="82" xfId="1" applyFont="1" applyBorder="1" applyAlignment="1">
      <alignment horizontal="left"/>
    </xf>
    <xf numFmtId="0" fontId="6" fillId="0" borderId="0" xfId="1" applyFont="1" applyAlignment="1">
      <alignment horizontal="left"/>
    </xf>
    <xf numFmtId="0" fontId="6" fillId="0" borderId="0" xfId="1" applyFont="1" applyAlignment="1" applyProtection="1">
      <alignment horizontal="center"/>
      <protection locked="0"/>
    </xf>
    <xf numFmtId="3" fontId="6" fillId="0" borderId="0" xfId="1" applyNumberFormat="1" applyFont="1" applyAlignment="1" applyProtection="1">
      <alignment horizontal="center"/>
      <protection locked="0"/>
    </xf>
    <xf numFmtId="3" fontId="6" fillId="0" borderId="83" xfId="1" applyNumberFormat="1" applyFont="1" applyBorder="1" applyAlignment="1" applyProtection="1">
      <alignment horizontal="center"/>
      <protection locked="0"/>
    </xf>
    <xf numFmtId="0" fontId="6" fillId="0" borderId="84" xfId="1" applyFont="1" applyBorder="1" applyAlignment="1">
      <alignment horizontal="left"/>
    </xf>
    <xf numFmtId="0" fontId="6" fillId="0" borderId="85" xfId="1" applyFont="1" applyBorder="1" applyAlignment="1">
      <alignment horizontal="left"/>
    </xf>
    <xf numFmtId="0" fontId="7" fillId="0" borderId="85" xfId="1" applyFont="1" applyBorder="1" applyAlignment="1">
      <alignment horizontal="right"/>
    </xf>
    <xf numFmtId="0" fontId="6" fillId="0" borderId="85" xfId="1" applyFont="1" applyBorder="1" applyAlignment="1" applyProtection="1">
      <alignment horizontal="center"/>
      <protection locked="0"/>
    </xf>
    <xf numFmtId="0" fontId="6" fillId="0" borderId="85" xfId="1" applyFont="1" applyBorder="1" applyAlignment="1" applyProtection="1">
      <alignment horizontal="center" vertical="center"/>
      <protection locked="0"/>
    </xf>
    <xf numFmtId="3" fontId="6" fillId="0" borderId="85" xfId="1" applyNumberFormat="1" applyFont="1" applyBorder="1" applyAlignment="1" applyProtection="1">
      <alignment horizontal="center"/>
      <protection locked="0"/>
    </xf>
    <xf numFmtId="3" fontId="6" fillId="0" borderId="86" xfId="1" applyNumberFormat="1" applyFont="1" applyBorder="1" applyAlignment="1" applyProtection="1">
      <alignment horizontal="center"/>
      <protection locked="0"/>
    </xf>
    <xf numFmtId="0" fontId="6" fillId="0" borderId="87" xfId="1" applyFont="1" applyBorder="1" applyAlignment="1">
      <alignment horizontal="left"/>
    </xf>
    <xf numFmtId="0" fontId="7" fillId="0" borderId="87" xfId="1" applyFont="1" applyBorder="1" applyAlignment="1">
      <alignment horizontal="right"/>
    </xf>
    <xf numFmtId="0" fontId="6" fillId="0" borderId="87" xfId="1" applyFont="1" applyBorder="1" applyAlignment="1" applyProtection="1">
      <alignment horizontal="center"/>
      <protection locked="0"/>
    </xf>
    <xf numFmtId="0" fontId="6" fillId="0" borderId="87" xfId="1" applyFont="1" applyBorder="1" applyAlignment="1" applyProtection="1">
      <alignment horizontal="center" vertical="center"/>
      <protection locked="0"/>
    </xf>
    <xf numFmtId="0" fontId="6" fillId="0" borderId="88" xfId="1" applyFont="1" applyBorder="1" applyAlignment="1">
      <alignment horizontal="left"/>
    </xf>
    <xf numFmtId="0" fontId="6" fillId="0" borderId="89" xfId="1" applyFont="1" applyBorder="1" applyAlignment="1">
      <alignment horizontal="left"/>
    </xf>
    <xf numFmtId="0" fontId="7" fillId="0" borderId="89" xfId="1" applyFont="1" applyBorder="1" applyAlignment="1" applyProtection="1">
      <alignment horizontal="left"/>
      <protection locked="0"/>
    </xf>
    <xf numFmtId="0" fontId="6" fillId="0" borderId="89" xfId="1" applyFont="1" applyBorder="1" applyAlignment="1">
      <alignment horizontal="center"/>
    </xf>
    <xf numFmtId="0" fontId="6" fillId="0" borderId="89" xfId="1" applyFont="1" applyBorder="1" applyAlignment="1">
      <alignment horizontal="center" vertical="center"/>
    </xf>
    <xf numFmtId="0" fontId="6" fillId="0" borderId="90" xfId="0" applyFont="1" applyBorder="1" applyAlignment="1">
      <alignment horizontal="center"/>
    </xf>
    <xf numFmtId="0" fontId="6" fillId="0" borderId="91" xfId="1" applyFont="1" applyBorder="1" applyAlignment="1">
      <alignment horizontal="left"/>
    </xf>
    <xf numFmtId="0" fontId="6" fillId="0" borderId="65" xfId="1" applyFont="1" applyBorder="1" applyAlignment="1">
      <alignment horizontal="left"/>
    </xf>
    <xf numFmtId="0" fontId="6" fillId="0" borderId="65" xfId="1" applyFont="1" applyBorder="1" applyAlignment="1" applyProtection="1">
      <alignment horizontal="left"/>
      <protection locked="0"/>
    </xf>
    <xf numFmtId="0" fontId="6" fillId="0" borderId="65" xfId="1" applyFont="1" applyBorder="1" applyAlignment="1">
      <alignment horizontal="center"/>
    </xf>
    <xf numFmtId="0" fontId="6" fillId="0" borderId="92" xfId="0" applyFont="1" applyBorder="1" applyAlignment="1">
      <alignment horizontal="center"/>
    </xf>
    <xf numFmtId="0" fontId="6" fillId="0" borderId="65" xfId="1" applyFont="1" applyBorder="1" applyAlignment="1" applyProtection="1">
      <alignment horizontal="left" indent="1"/>
      <protection locked="0"/>
    </xf>
    <xf numFmtId="0" fontId="11" fillId="0" borderId="65" xfId="0" applyFont="1" applyBorder="1" applyAlignment="1" applyProtection="1">
      <alignment horizontal="left" indent="1"/>
      <protection locked="0"/>
    </xf>
    <xf numFmtId="0" fontId="6" fillId="0" borderId="65" xfId="1" applyFont="1" applyBorder="1" applyAlignment="1" applyProtection="1">
      <alignment horizontal="left" indent="2"/>
      <protection locked="0"/>
    </xf>
    <xf numFmtId="0" fontId="4" fillId="0" borderId="65" xfId="0" applyFont="1" applyBorder="1"/>
    <xf numFmtId="0" fontId="6" fillId="0" borderId="65" xfId="1" applyFont="1" applyBorder="1" applyAlignment="1" applyProtection="1">
      <alignment vertical="center"/>
      <protection locked="0"/>
    </xf>
    <xf numFmtId="0" fontId="11" fillId="0" borderId="65" xfId="0" applyFont="1" applyBorder="1" applyAlignment="1">
      <alignment horizontal="center"/>
    </xf>
    <xf numFmtId="0" fontId="11" fillId="0" borderId="65" xfId="0" applyFont="1" applyBorder="1" applyAlignment="1">
      <alignment horizontal="center" vertical="center"/>
    </xf>
    <xf numFmtId="0" fontId="11" fillId="0" borderId="65" xfId="0" applyFont="1" applyBorder="1" applyAlignment="1" applyProtection="1">
      <alignment horizontal="left" indent="2"/>
      <protection locked="0"/>
    </xf>
    <xf numFmtId="0" fontId="11" fillId="0" borderId="65" xfId="0" applyFont="1" applyBorder="1" applyAlignment="1" applyProtection="1">
      <alignment horizontal="left" vertical="top"/>
      <protection locked="0"/>
    </xf>
    <xf numFmtId="0" fontId="11" fillId="0" borderId="65" xfId="0" applyFont="1" applyBorder="1" applyAlignment="1" applyProtection="1">
      <alignment horizontal="left"/>
      <protection locked="0"/>
    </xf>
    <xf numFmtId="0" fontId="4" fillId="0" borderId="93" xfId="0" applyFont="1" applyBorder="1"/>
    <xf numFmtId="0" fontId="4" fillId="0" borderId="94" xfId="0" applyFont="1" applyBorder="1"/>
    <xf numFmtId="0" fontId="6" fillId="0" borderId="94" xfId="1" applyFont="1" applyBorder="1" applyAlignment="1" applyProtection="1">
      <alignment horizontal="left" indent="1"/>
      <protection locked="0"/>
    </xf>
    <xf numFmtId="0" fontId="6" fillId="0" borderId="94" xfId="0" quotePrefix="1" applyFont="1" applyBorder="1" applyAlignment="1">
      <alignment horizontal="center"/>
    </xf>
    <xf numFmtId="3" fontId="6" fillId="0" borderId="94" xfId="0" applyNumberFormat="1" applyFont="1" applyBorder="1" applyAlignment="1">
      <alignment horizontal="center" vertical="center"/>
    </xf>
    <xf numFmtId="3" fontId="6" fillId="0" borderId="94" xfId="0" applyNumberFormat="1" applyFont="1" applyBorder="1" applyAlignment="1">
      <alignment horizontal="center"/>
    </xf>
    <xf numFmtId="0" fontId="6" fillId="0" borderId="95" xfId="0" applyFont="1" applyBorder="1" applyAlignment="1">
      <alignment horizontal="center"/>
    </xf>
    <xf numFmtId="0" fontId="8" fillId="0" borderId="96" xfId="0" applyFont="1" applyBorder="1" applyAlignment="1">
      <alignment horizontal="center"/>
    </xf>
    <xf numFmtId="0" fontId="8" fillId="0" borderId="97" xfId="0" applyFont="1" applyBorder="1" applyAlignment="1">
      <alignment horizontal="center"/>
    </xf>
    <xf numFmtId="0" fontId="8" fillId="0" borderId="97" xfId="0" applyFont="1" applyBorder="1" applyAlignment="1">
      <alignment horizontal="center" vertical="center"/>
    </xf>
    <xf numFmtId="0" fontId="8" fillId="0" borderId="98" xfId="0" applyFont="1" applyBorder="1" applyAlignment="1">
      <alignment horizontal="center"/>
    </xf>
    <xf numFmtId="0" fontId="8" fillId="0" borderId="99" xfId="0" applyFont="1" applyBorder="1" applyAlignment="1">
      <alignment horizontal="center"/>
    </xf>
    <xf numFmtId="0" fontId="8" fillId="0" borderId="100" xfId="0" applyFont="1" applyBorder="1" applyAlignment="1">
      <alignment horizontal="center"/>
    </xf>
    <xf numFmtId="0" fontId="6" fillId="0" borderId="101" xfId="1" applyFont="1" applyBorder="1" applyAlignment="1">
      <alignment horizontal="left"/>
    </xf>
    <xf numFmtId="0" fontId="6" fillId="0" borderId="102" xfId="0" applyFont="1" applyBorder="1" applyAlignment="1">
      <alignment horizontal="center"/>
    </xf>
    <xf numFmtId="0" fontId="6" fillId="0" borderId="103" xfId="1" applyFont="1" applyBorder="1" applyAlignment="1">
      <alignment horizontal="left"/>
    </xf>
    <xf numFmtId="0" fontId="4" fillId="0" borderId="104" xfId="0" applyFont="1" applyBorder="1"/>
    <xf numFmtId="0" fontId="4" fillId="0" borderId="105" xfId="0" applyFont="1" applyBorder="1"/>
    <xf numFmtId="0" fontId="26" fillId="0" borderId="105" xfId="0" applyFont="1" applyBorder="1" applyAlignment="1" applyProtection="1">
      <alignment horizontal="left" indent="1"/>
      <protection locked="0"/>
    </xf>
    <xf numFmtId="0" fontId="4" fillId="0" borderId="105" xfId="0" applyFont="1" applyBorder="1" applyAlignment="1">
      <alignment horizontal="center"/>
    </xf>
    <xf numFmtId="0" fontId="4" fillId="0" borderId="105" xfId="0" applyFont="1" applyBorder="1" applyAlignment="1">
      <alignment horizontal="center" vertical="center"/>
    </xf>
    <xf numFmtId="6" fontId="8" fillId="0" borderId="106" xfId="0" applyNumberFormat="1" applyFont="1" applyBorder="1" applyAlignment="1">
      <alignment horizontal="center"/>
    </xf>
    <xf numFmtId="0" fontId="6" fillId="0" borderId="107" xfId="1" applyFont="1" applyBorder="1" applyAlignment="1">
      <alignment horizontal="left"/>
    </xf>
    <xf numFmtId="0" fontId="6" fillId="0" borderId="108" xfId="0" applyFont="1" applyBorder="1" applyAlignment="1">
      <alignment horizontal="center"/>
    </xf>
    <xf numFmtId="0" fontId="16" fillId="0" borderId="88" xfId="2" applyFont="1" applyBorder="1" applyAlignment="1">
      <alignment horizontal="center" wrapText="1"/>
    </xf>
    <xf numFmtId="0" fontId="7" fillId="0" borderId="89" xfId="1" applyFont="1" applyBorder="1" applyAlignment="1">
      <alignment horizontal="left"/>
    </xf>
    <xf numFmtId="0" fontId="16" fillId="0" borderId="89" xfId="2" applyFont="1" applyBorder="1" applyAlignment="1">
      <alignment vertical="center" wrapText="1"/>
    </xf>
    <xf numFmtId="164" fontId="6" fillId="0" borderId="90" xfId="1" applyNumberFormat="1" applyFont="1" applyBorder="1" applyAlignment="1" applyProtection="1">
      <alignment horizontal="center"/>
      <protection locked="0"/>
    </xf>
    <xf numFmtId="0" fontId="15" fillId="0" borderId="91" xfId="2" applyFont="1" applyBorder="1" applyAlignment="1">
      <alignment horizontal="center" vertical="center" wrapText="1"/>
    </xf>
    <xf numFmtId="0" fontId="7" fillId="0" borderId="65" xfId="1" applyFont="1" applyBorder="1" applyAlignment="1">
      <alignment horizontal="left"/>
    </xf>
    <xf numFmtId="0" fontId="14" fillId="0" borderId="65" xfId="2" applyFont="1" applyBorder="1" applyAlignment="1">
      <alignment horizontal="left" wrapText="1"/>
    </xf>
    <xf numFmtId="164" fontId="6" fillId="0" borderId="92" xfId="1" applyNumberFormat="1" applyFont="1" applyBorder="1" applyAlignment="1" applyProtection="1">
      <alignment horizontal="center"/>
      <protection locked="0"/>
    </xf>
    <xf numFmtId="0" fontId="16" fillId="0" borderId="91" xfId="2" applyFont="1" applyBorder="1" applyAlignment="1">
      <alignment horizontal="center" vertical="center" wrapText="1"/>
    </xf>
    <xf numFmtId="0" fontId="15" fillId="0" borderId="65" xfId="2" applyFont="1" applyBorder="1" applyAlignment="1">
      <alignment horizontal="center" vertical="center" wrapText="1"/>
    </xf>
    <xf numFmtId="0" fontId="15" fillId="0" borderId="65" xfId="2" applyFont="1" applyBorder="1" applyAlignment="1">
      <alignment horizontal="left" vertical="top" wrapText="1"/>
    </xf>
    <xf numFmtId="0" fontId="15" fillId="0" borderId="65" xfId="2" applyFont="1" applyBorder="1" applyAlignment="1">
      <alignment horizontal="left"/>
    </xf>
    <xf numFmtId="0" fontId="16" fillId="0" borderId="65" xfId="2" applyFont="1" applyBorder="1" applyAlignment="1">
      <alignment horizontal="center" vertical="center" wrapText="1"/>
    </xf>
    <xf numFmtId="0" fontId="16" fillId="0" borderId="65" xfId="2" applyFont="1" applyBorder="1" applyAlignment="1">
      <alignment horizontal="left"/>
    </xf>
    <xf numFmtId="6" fontId="6" fillId="0" borderId="65" xfId="1" applyNumberFormat="1" applyFont="1" applyBorder="1" applyAlignment="1">
      <alignment horizontal="center"/>
    </xf>
    <xf numFmtId="0" fontId="13" fillId="0" borderId="65" xfId="2" applyFont="1" applyBorder="1" applyAlignment="1">
      <alignment wrapText="1"/>
    </xf>
    <xf numFmtId="0" fontId="14" fillId="0" borderId="65" xfId="2" applyFont="1" applyBorder="1" applyAlignment="1">
      <alignment wrapText="1"/>
    </xf>
    <xf numFmtId="0" fontId="36" fillId="0" borderId="65" xfId="2" applyFont="1" applyBorder="1" applyAlignment="1">
      <alignment wrapText="1"/>
    </xf>
    <xf numFmtId="0" fontId="15" fillId="0" borderId="65" xfId="0" applyFont="1" applyBorder="1" applyAlignment="1">
      <alignment horizontal="left"/>
    </xf>
    <xf numFmtId="0" fontId="30" fillId="0" borderId="65" xfId="0" applyFont="1" applyBorder="1" applyAlignment="1">
      <alignment horizontal="left"/>
    </xf>
    <xf numFmtId="0" fontId="16" fillId="0" borderId="65" xfId="0" applyFont="1" applyBorder="1" applyAlignment="1">
      <alignment horizontal="left"/>
    </xf>
    <xf numFmtId="0" fontId="15" fillId="0" borderId="65" xfId="0" applyFont="1" applyBorder="1" applyAlignment="1">
      <alignment horizontal="left" vertical="center" wrapText="1"/>
    </xf>
    <xf numFmtId="0" fontId="15" fillId="0" borderId="65" xfId="0" applyFont="1" applyBorder="1" applyAlignment="1">
      <alignment horizontal="center" vertical="center" wrapText="1"/>
    </xf>
    <xf numFmtId="0" fontId="13" fillId="0" borderId="91" xfId="2" applyFont="1" applyBorder="1" applyAlignment="1">
      <alignment horizontal="center"/>
    </xf>
    <xf numFmtId="0" fontId="16" fillId="0" borderId="65" xfId="7" applyFont="1" applyBorder="1" applyAlignment="1">
      <alignment vertical="center" wrapText="1"/>
    </xf>
    <xf numFmtId="0" fontId="15" fillId="0" borderId="65" xfId="2" applyFont="1" applyBorder="1" applyAlignment="1">
      <alignment horizontal="center"/>
    </xf>
    <xf numFmtId="0" fontId="13" fillId="0" borderId="65" xfId="2" applyFont="1" applyBorder="1" applyAlignment="1">
      <alignment horizontal="left" vertical="top"/>
    </xf>
    <xf numFmtId="0" fontId="4" fillId="0" borderId="65" xfId="2" applyBorder="1" applyAlignment="1">
      <alignment vertical="center"/>
    </xf>
    <xf numFmtId="0" fontId="14" fillId="0" borderId="91" xfId="2" applyFont="1" applyBorder="1" applyAlignment="1">
      <alignment horizontal="center"/>
    </xf>
    <xf numFmtId="0" fontId="13" fillId="0" borderId="65" xfId="2" applyFont="1" applyBorder="1" applyAlignment="1">
      <alignment horizontal="center"/>
    </xf>
    <xf numFmtId="0" fontId="14" fillId="0" borderId="65" xfId="2" applyFont="1" applyBorder="1" applyAlignment="1">
      <alignment horizontal="center" wrapText="1"/>
    </xf>
    <xf numFmtId="0" fontId="6" fillId="0" borderId="65" xfId="0" applyFont="1" applyBorder="1" applyAlignment="1">
      <alignment horizontal="center"/>
    </xf>
    <xf numFmtId="0" fontId="14" fillId="0" borderId="91" xfId="2" applyFont="1" applyBorder="1" applyAlignment="1">
      <alignment horizontal="center" vertical="center"/>
    </xf>
    <xf numFmtId="0" fontId="14" fillId="0" borderId="65" xfId="2" quotePrefix="1" applyFont="1" applyBorder="1" applyAlignment="1">
      <alignment horizontal="center" vertical="center"/>
    </xf>
    <xf numFmtId="0" fontId="14" fillId="0" borderId="65" xfId="2" applyFont="1" applyBorder="1" applyAlignment="1">
      <alignment vertical="center" wrapText="1"/>
    </xf>
    <xf numFmtId="0" fontId="14" fillId="0" borderId="65" xfId="2" applyFont="1" applyBorder="1" applyAlignment="1">
      <alignment horizontal="center" vertical="center" wrapText="1"/>
    </xf>
    <xf numFmtId="164" fontId="6" fillId="0" borderId="92" xfId="1" applyNumberFormat="1" applyFont="1" applyBorder="1" applyAlignment="1" applyProtection="1">
      <alignment horizontal="center" vertical="center"/>
      <protection locked="0"/>
    </xf>
    <xf numFmtId="0" fontId="16" fillId="0" borderId="65" xfId="2" applyFont="1" applyBorder="1" applyAlignment="1" applyProtection="1">
      <alignment vertical="center" wrapText="1"/>
      <protection locked="0"/>
    </xf>
    <xf numFmtId="0" fontId="15" fillId="0" borderId="65" xfId="2" applyFont="1" applyBorder="1" applyAlignment="1" applyProtection="1">
      <alignment vertical="center" wrapText="1"/>
      <protection locked="0"/>
    </xf>
    <xf numFmtId="0" fontId="4" fillId="0" borderId="91" xfId="0" applyFont="1" applyBorder="1"/>
    <xf numFmtId="0" fontId="15" fillId="0" borderId="65" xfId="0" applyFont="1" applyBorder="1" applyAlignment="1">
      <alignment horizontal="center" wrapText="1"/>
    </xf>
    <xf numFmtId="0" fontId="7" fillId="0" borderId="94" xfId="1" applyFont="1" applyBorder="1" applyAlignment="1" applyProtection="1">
      <alignment horizontal="right"/>
      <protection locked="0"/>
    </xf>
    <xf numFmtId="0" fontId="6" fillId="0" borderId="94" xfId="0" applyFont="1" applyBorder="1" applyAlignment="1">
      <alignment horizontal="center"/>
    </xf>
    <xf numFmtId="164" fontId="6" fillId="0" borderId="95" xfId="1" applyNumberFormat="1" applyFont="1" applyBorder="1" applyAlignment="1" applyProtection="1">
      <alignment horizontal="center"/>
      <protection locked="0"/>
    </xf>
    <xf numFmtId="0" fontId="8" fillId="0" borderId="103" xfId="0" applyFont="1" applyBorder="1" applyAlignment="1">
      <alignment horizontal="center"/>
    </xf>
    <xf numFmtId="0" fontId="8" fillId="0" borderId="102" xfId="0" applyFont="1" applyBorder="1" applyAlignment="1">
      <alignment horizontal="center"/>
    </xf>
    <xf numFmtId="0" fontId="6" fillId="0" borderId="104" xfId="1" applyFont="1" applyBorder="1" applyAlignment="1">
      <alignment horizontal="left"/>
    </xf>
    <xf numFmtId="0" fontId="6" fillId="0" borderId="105" xfId="1" applyFont="1" applyBorder="1" applyAlignment="1">
      <alignment horizontal="left"/>
    </xf>
    <xf numFmtId="0" fontId="7" fillId="0" borderId="105" xfId="1" applyFont="1" applyBorder="1" applyAlignment="1" applyProtection="1">
      <alignment horizontal="left"/>
      <protection locked="0"/>
    </xf>
    <xf numFmtId="0" fontId="6" fillId="0" borderId="105" xfId="1" applyFont="1" applyBorder="1" applyAlignment="1" applyProtection="1">
      <alignment horizontal="center"/>
      <protection locked="0"/>
    </xf>
    <xf numFmtId="164" fontId="8" fillId="0" borderId="109" xfId="0" applyNumberFormat="1" applyFont="1" applyBorder="1" applyAlignment="1">
      <alignment horizontal="center"/>
    </xf>
    <xf numFmtId="0" fontId="9" fillId="0" borderId="67" xfId="0" applyFont="1" applyBorder="1" applyAlignment="1">
      <alignment horizontal="left"/>
    </xf>
    <xf numFmtId="0" fontId="4" fillId="0" borderId="110" xfId="0" applyFont="1" applyBorder="1" applyAlignment="1">
      <alignment horizontal="center"/>
    </xf>
    <xf numFmtId="0" fontId="0" fillId="0" borderId="82" xfId="0" applyBorder="1"/>
    <xf numFmtId="0" fontId="0" fillId="0" borderId="111" xfId="0" applyBorder="1"/>
    <xf numFmtId="4" fontId="0" fillId="0" borderId="111" xfId="0" applyNumberFormat="1" applyBorder="1"/>
    <xf numFmtId="4" fontId="0" fillId="0" borderId="113" xfId="0" applyNumberFormat="1" applyBorder="1"/>
    <xf numFmtId="0" fontId="0" fillId="0" borderId="84" xfId="0" applyBorder="1"/>
    <xf numFmtId="0" fontId="0" fillId="0" borderId="85" xfId="0" applyBorder="1"/>
    <xf numFmtId="0" fontId="0" fillId="0" borderId="114" xfId="0" applyBorder="1"/>
    <xf numFmtId="0" fontId="0" fillId="0" borderId="115" xfId="0" applyBorder="1"/>
    <xf numFmtId="0" fontId="4" fillId="0" borderId="116" xfId="0" applyFont="1" applyBorder="1" applyAlignment="1">
      <alignment horizontal="left"/>
    </xf>
    <xf numFmtId="4" fontId="0" fillId="0" borderId="117" xfId="0" applyNumberFormat="1" applyBorder="1"/>
    <xf numFmtId="0" fontId="0" fillId="0" borderId="118" xfId="0" applyBorder="1"/>
    <xf numFmtId="4" fontId="4" fillId="0" borderId="117" xfId="0" applyNumberFormat="1" applyFont="1" applyBorder="1"/>
    <xf numFmtId="0" fontId="4" fillId="0" borderId="6" xfId="0" applyFont="1" applyBorder="1" applyAlignment="1">
      <alignment horizontal="left"/>
    </xf>
    <xf numFmtId="0" fontId="0" fillId="0" borderId="82" xfId="0" applyBorder="1" applyAlignment="1">
      <alignment vertical="center"/>
    </xf>
    <xf numFmtId="0" fontId="0" fillId="0" borderId="118" xfId="0" applyBorder="1" applyAlignment="1">
      <alignment vertical="center"/>
    </xf>
    <xf numFmtId="0" fontId="4" fillId="0" borderId="6" xfId="0" applyFont="1" applyBorder="1" applyAlignment="1">
      <alignment horizontal="right" vertical="center"/>
    </xf>
    <xf numFmtId="4" fontId="4" fillId="0" borderId="113" xfId="0" applyNumberFormat="1" applyFont="1" applyBorder="1" applyAlignment="1">
      <alignment vertical="center"/>
    </xf>
    <xf numFmtId="4" fontId="4" fillId="0" borderId="112" xfId="0" applyNumberFormat="1" applyFont="1" applyBorder="1" applyAlignment="1">
      <alignment vertical="center"/>
    </xf>
    <xf numFmtId="0" fontId="8" fillId="0" borderId="16" xfId="0" applyFont="1" applyBorder="1" applyAlignment="1">
      <alignment horizontal="right" vertical="center"/>
    </xf>
    <xf numFmtId="4" fontId="8" fillId="0" borderId="112" xfId="0" applyNumberFormat="1" applyFont="1" applyBorder="1" applyAlignment="1">
      <alignment vertical="center"/>
    </xf>
    <xf numFmtId="0" fontId="0" fillId="0" borderId="119" xfId="0" applyBorder="1" applyAlignment="1">
      <alignment vertical="center"/>
    </xf>
    <xf numFmtId="0" fontId="4" fillId="0" borderId="9" xfId="0" applyFont="1" applyBorder="1" applyAlignment="1">
      <alignment horizontal="right" vertical="center"/>
    </xf>
    <xf numFmtId="4" fontId="4" fillId="0" borderId="111" xfId="0" applyNumberFormat="1" applyFont="1" applyBorder="1" applyAlignment="1">
      <alignment vertical="center"/>
    </xf>
    <xf numFmtId="0" fontId="8" fillId="0" borderId="43" xfId="0" applyFont="1" applyBorder="1" applyAlignment="1">
      <alignment horizontal="right" vertical="center"/>
    </xf>
    <xf numFmtId="4" fontId="0" fillId="0" borderId="112" xfId="0" applyNumberFormat="1" applyBorder="1" applyAlignment="1">
      <alignment vertical="center"/>
    </xf>
    <xf numFmtId="0" fontId="27" fillId="0" borderId="0" xfId="0" applyFont="1" applyAlignment="1">
      <alignment horizontal="center"/>
    </xf>
    <xf numFmtId="0" fontId="28" fillId="0" borderId="0" xfId="0" applyFont="1" applyAlignment="1">
      <alignment horizontal="center"/>
    </xf>
    <xf numFmtId="0" fontId="37" fillId="0" borderId="0" xfId="0" applyFont="1" applyAlignment="1">
      <alignment horizontal="center" vertical="center" wrapText="1"/>
    </xf>
    <xf numFmtId="0" fontId="0" fillId="0" borderId="0" xfId="0" applyAlignment="1">
      <alignment horizontal="center"/>
    </xf>
    <xf numFmtId="0" fontId="27" fillId="0" borderId="0" xfId="0" applyFont="1" applyAlignment="1" applyProtection="1">
      <alignment horizontal="center"/>
      <protection locked="0"/>
    </xf>
    <xf numFmtId="0" fontId="27" fillId="0" borderId="0" xfId="0" applyFont="1" applyAlignment="1" applyProtection="1">
      <alignment horizontal="center" wrapText="1"/>
      <protection locked="0"/>
    </xf>
    <xf numFmtId="0" fontId="16" fillId="0" borderId="36" xfId="2" applyFont="1" applyBorder="1" applyAlignment="1" applyProtection="1">
      <alignment horizontal="right" vertical="top" wrapText="1"/>
      <protection locked="0"/>
    </xf>
    <xf numFmtId="0" fontId="16" fillId="0" borderId="37" xfId="2" applyFont="1" applyBorder="1" applyAlignment="1" applyProtection="1">
      <alignment horizontal="right" vertical="top" wrapText="1"/>
      <protection locked="0"/>
    </xf>
    <xf numFmtId="0" fontId="16" fillId="0" borderId="38" xfId="2" applyFont="1" applyBorder="1" applyAlignment="1" applyProtection="1">
      <alignment horizontal="right" vertical="top" wrapText="1"/>
      <protection locked="0"/>
    </xf>
  </cellXfs>
  <cellStyles count="15">
    <cellStyle name="Comma 2" xfId="5" xr:uid="{0FF88A8B-B7C7-4927-AD64-44BF8742F304}"/>
    <cellStyle name="Comma 3" xfId="10" xr:uid="{C0193CDC-6634-4932-A643-6A35FF1D0987}"/>
    <cellStyle name="Comma0" xfId="6" xr:uid="{AA18001C-E582-483A-99CF-AAA0F2936E9A}"/>
    <cellStyle name="Currency 2" xfId="14" xr:uid="{D9B0F78F-3820-4CAE-B436-A07EDEBC6FB7}"/>
    <cellStyle name="Currency 2 2 2 2 2" xfId="11" xr:uid="{68E34021-BB85-48D1-B065-97A3B78F520D}"/>
    <cellStyle name="Normal" xfId="0" builtinId="0"/>
    <cellStyle name="Normal 14 2 2 2" xfId="9" xr:uid="{96CA7F45-222A-44FE-B2EB-851A704FC88E}"/>
    <cellStyle name="Normal 2" xfId="2" xr:uid="{7B3A7FC7-A2DB-49B7-A284-AD08A5F53B19}"/>
    <cellStyle name="Normal 3" xfId="3" xr:uid="{72004B6D-3223-43A6-9826-F32B3F543AA0}"/>
    <cellStyle name="Normal 4" xfId="8" xr:uid="{C9B43B2E-CA48-47AF-8BF9-52D51EF69904}"/>
    <cellStyle name="Normal 4 2 2 2 2 2" xfId="12" xr:uid="{945FB7B1-A4D4-4274-8B3F-60F9AC6341CB}"/>
    <cellStyle name="Normal 4 3 2 2 2" xfId="13" xr:uid="{B028688A-1947-4F71-AE41-7D2540C33E1C}"/>
    <cellStyle name="Normal 5 2" xfId="7" xr:uid="{ABEB950B-C9B7-4472-8935-1AE01146127C}"/>
    <cellStyle name="Normal_Dwarsloop 2001 QTY" xfId="1" xr:uid="{00000000-0005-0000-0000-000001000000}"/>
    <cellStyle name="Style 1" xfId="4" xr:uid="{D3E08714-82E3-4E21-8BD5-A51EB6ACB2B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 /><Relationship Id="rId13" Type="http://schemas.openxmlformats.org/officeDocument/2006/relationships/externalLink" Target="externalLinks/externalLink3.xml" /><Relationship Id="rId18" Type="http://schemas.openxmlformats.org/officeDocument/2006/relationships/externalLink" Target="externalLinks/externalLink8.xml" /><Relationship Id="rId3" Type="http://schemas.openxmlformats.org/officeDocument/2006/relationships/worksheet" Target="worksheets/sheet3.xml" /><Relationship Id="rId21" Type="http://schemas.openxmlformats.org/officeDocument/2006/relationships/sharedStrings" Target="sharedStrings.xml" /><Relationship Id="rId7" Type="http://schemas.openxmlformats.org/officeDocument/2006/relationships/worksheet" Target="worksheets/sheet7.xml" /><Relationship Id="rId12" Type="http://schemas.openxmlformats.org/officeDocument/2006/relationships/externalLink" Target="externalLinks/externalLink2.xml" /><Relationship Id="rId17" Type="http://schemas.openxmlformats.org/officeDocument/2006/relationships/externalLink" Target="externalLinks/externalLink7.xml" /><Relationship Id="rId2" Type="http://schemas.openxmlformats.org/officeDocument/2006/relationships/worksheet" Target="worksheets/sheet2.xml" /><Relationship Id="rId16" Type="http://schemas.openxmlformats.org/officeDocument/2006/relationships/externalLink" Target="externalLinks/externalLink6.xml" /><Relationship Id="rId20" Type="http://schemas.openxmlformats.org/officeDocument/2006/relationships/styles" Target="styles.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externalLink" Target="externalLinks/externalLink1.xml" /><Relationship Id="rId5" Type="http://schemas.openxmlformats.org/officeDocument/2006/relationships/worksheet" Target="worksheets/sheet5.xml" /><Relationship Id="rId15" Type="http://schemas.openxmlformats.org/officeDocument/2006/relationships/externalLink" Target="externalLinks/externalLink5.xml" /><Relationship Id="rId10" Type="http://schemas.openxmlformats.org/officeDocument/2006/relationships/worksheet" Target="worksheets/sheet10.xml" /><Relationship Id="rId19" Type="http://schemas.openxmlformats.org/officeDocument/2006/relationships/theme" Target="theme/theme1.xml" /><Relationship Id="rId4" Type="http://schemas.openxmlformats.org/officeDocument/2006/relationships/worksheet" Target="worksheets/sheet4.xml" /><Relationship Id="rId9" Type="http://schemas.openxmlformats.org/officeDocument/2006/relationships/worksheet" Target="worksheets/sheet9.xml" /><Relationship Id="rId14" Type="http://schemas.openxmlformats.org/officeDocument/2006/relationships/externalLink" Target="externalLinks/externalLink4.xml" /><Relationship Id="rId22" Type="http://schemas.openxmlformats.org/officeDocument/2006/relationships/calcChain" Target="calcChain.xml" /></Relationships>
</file>

<file path=xl/drawings/drawing1.xml><?xml version="1.0" encoding="utf-8"?>
<xdr:wsDr xmlns:xdr="http://schemas.openxmlformats.org/drawingml/2006/spreadsheetDrawing" xmlns:a="http://schemas.openxmlformats.org/drawingml/2006/main">
  <xdr:oneCellAnchor>
    <xdr:from>
      <xdr:col>4</xdr:col>
      <xdr:colOff>0</xdr:colOff>
      <xdr:row>7</xdr:row>
      <xdr:rowOff>0</xdr:rowOff>
    </xdr:from>
    <xdr:ext cx="184731" cy="264560"/>
    <xdr:sp macro="" textlink="">
      <xdr:nvSpPr>
        <xdr:cNvPr id="2" name="TextBox 1">
          <a:extLst>
            <a:ext uri="{FF2B5EF4-FFF2-40B4-BE49-F238E27FC236}">
              <a16:creationId xmlns:a16="http://schemas.microsoft.com/office/drawing/2014/main" id="{A4EC9F5C-F9E2-4EDE-A81D-055F29E46280}"/>
            </a:ext>
          </a:extLst>
        </xdr:cNvPr>
        <xdr:cNvSpPr txBox="1"/>
      </xdr:nvSpPr>
      <xdr:spPr>
        <a:xfrm>
          <a:off x="4371975" y="445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ZA"/>
        </a:p>
      </xdr:txBody>
    </xdr:sp>
    <xdr:clientData/>
  </xdr:oneCellAnchor>
  <xdr:oneCellAnchor>
    <xdr:from>
      <xdr:col>4</xdr:col>
      <xdr:colOff>0</xdr:colOff>
      <xdr:row>7</xdr:row>
      <xdr:rowOff>0</xdr:rowOff>
    </xdr:from>
    <xdr:ext cx="184731" cy="264560"/>
    <xdr:sp macro="" textlink="">
      <xdr:nvSpPr>
        <xdr:cNvPr id="3" name="TextBox 2">
          <a:extLst>
            <a:ext uri="{FF2B5EF4-FFF2-40B4-BE49-F238E27FC236}">
              <a16:creationId xmlns:a16="http://schemas.microsoft.com/office/drawing/2014/main" id="{6CBBD76C-4771-4727-881E-5304D8C02DEA}"/>
            </a:ext>
          </a:extLst>
        </xdr:cNvPr>
        <xdr:cNvSpPr txBox="1"/>
      </xdr:nvSpPr>
      <xdr:spPr>
        <a:xfrm>
          <a:off x="4371975" y="142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ZA"/>
        </a:p>
      </xdr:txBody>
    </xdr:sp>
    <xdr:clientData/>
  </xdr:oneCellAnchor>
  <xdr:oneCellAnchor>
    <xdr:from>
      <xdr:col>4</xdr:col>
      <xdr:colOff>0</xdr:colOff>
      <xdr:row>7</xdr:row>
      <xdr:rowOff>0</xdr:rowOff>
    </xdr:from>
    <xdr:ext cx="184731" cy="264560"/>
    <xdr:sp macro="" textlink="">
      <xdr:nvSpPr>
        <xdr:cNvPr id="4" name="TextBox 3">
          <a:extLst>
            <a:ext uri="{FF2B5EF4-FFF2-40B4-BE49-F238E27FC236}">
              <a16:creationId xmlns:a16="http://schemas.microsoft.com/office/drawing/2014/main" id="{E9FB09B9-3BE3-494A-947C-44996F8B487F}"/>
            </a:ext>
          </a:extLst>
        </xdr:cNvPr>
        <xdr:cNvSpPr txBox="1"/>
      </xdr:nvSpPr>
      <xdr:spPr>
        <a:xfrm>
          <a:off x="4371975" y="513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ZA"/>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5</xdr:row>
      <xdr:rowOff>0</xdr:rowOff>
    </xdr:from>
    <xdr:ext cx="184731" cy="264560"/>
    <xdr:sp macro="" textlink="">
      <xdr:nvSpPr>
        <xdr:cNvPr id="2" name="TextBox 1">
          <a:extLst>
            <a:ext uri="{FF2B5EF4-FFF2-40B4-BE49-F238E27FC236}">
              <a16:creationId xmlns:a16="http://schemas.microsoft.com/office/drawing/2014/main" id="{9F1D0AE6-1E0D-401B-A821-F9A1703B017C}"/>
            </a:ext>
          </a:extLst>
        </xdr:cNvPr>
        <xdr:cNvSpPr txBox="1"/>
      </xdr:nvSpPr>
      <xdr:spPr>
        <a:xfrm>
          <a:off x="4371975" y="4457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ZA"/>
        </a:p>
      </xdr:txBody>
    </xdr:sp>
    <xdr:clientData/>
  </xdr:oneCellAnchor>
  <xdr:oneCellAnchor>
    <xdr:from>
      <xdr:col>4</xdr:col>
      <xdr:colOff>0</xdr:colOff>
      <xdr:row>5</xdr:row>
      <xdr:rowOff>0</xdr:rowOff>
    </xdr:from>
    <xdr:ext cx="184731" cy="264560"/>
    <xdr:sp macro="" textlink="">
      <xdr:nvSpPr>
        <xdr:cNvPr id="3" name="TextBox 2">
          <a:extLst>
            <a:ext uri="{FF2B5EF4-FFF2-40B4-BE49-F238E27FC236}">
              <a16:creationId xmlns:a16="http://schemas.microsoft.com/office/drawing/2014/main" id="{94B47271-5F67-494F-A027-B06926922358}"/>
            </a:ext>
          </a:extLst>
        </xdr:cNvPr>
        <xdr:cNvSpPr txBox="1"/>
      </xdr:nvSpPr>
      <xdr:spPr>
        <a:xfrm>
          <a:off x="4371975" y="142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ZA"/>
        </a:p>
      </xdr:txBody>
    </xdr:sp>
    <xdr:clientData/>
  </xdr:oneCellAnchor>
  <xdr:oneCellAnchor>
    <xdr:from>
      <xdr:col>4</xdr:col>
      <xdr:colOff>0</xdr:colOff>
      <xdr:row>5</xdr:row>
      <xdr:rowOff>0</xdr:rowOff>
    </xdr:from>
    <xdr:ext cx="184731" cy="264560"/>
    <xdr:sp macro="" textlink="">
      <xdr:nvSpPr>
        <xdr:cNvPr id="4" name="TextBox 3">
          <a:extLst>
            <a:ext uri="{FF2B5EF4-FFF2-40B4-BE49-F238E27FC236}">
              <a16:creationId xmlns:a16="http://schemas.microsoft.com/office/drawing/2014/main" id="{52921146-293F-4789-BEDD-255AA22EE46C}"/>
            </a:ext>
          </a:extLst>
        </xdr:cNvPr>
        <xdr:cNvSpPr txBox="1"/>
      </xdr:nvSpPr>
      <xdr:spPr>
        <a:xfrm>
          <a:off x="4371975" y="513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ZA"/>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4</xdr:col>
      <xdr:colOff>0</xdr:colOff>
      <xdr:row>6</xdr:row>
      <xdr:rowOff>0</xdr:rowOff>
    </xdr:from>
    <xdr:ext cx="184731" cy="264560"/>
    <xdr:sp macro="" textlink="">
      <xdr:nvSpPr>
        <xdr:cNvPr id="2" name="TextBox 1">
          <a:extLst>
            <a:ext uri="{FF2B5EF4-FFF2-40B4-BE49-F238E27FC236}">
              <a16:creationId xmlns:a16="http://schemas.microsoft.com/office/drawing/2014/main" id="{F7CB74FD-6305-4BF7-9148-58F94AE7C10C}"/>
            </a:ext>
          </a:extLst>
        </xdr:cNvPr>
        <xdr:cNvSpPr txBox="1"/>
      </xdr:nvSpPr>
      <xdr:spPr>
        <a:xfrm>
          <a:off x="4371975" y="102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ZA"/>
        </a:p>
      </xdr:txBody>
    </xdr:sp>
    <xdr:clientData/>
  </xdr:oneCellAnchor>
  <xdr:oneCellAnchor>
    <xdr:from>
      <xdr:col>4</xdr:col>
      <xdr:colOff>0</xdr:colOff>
      <xdr:row>6</xdr:row>
      <xdr:rowOff>0</xdr:rowOff>
    </xdr:from>
    <xdr:ext cx="184731" cy="264560"/>
    <xdr:sp macro="" textlink="">
      <xdr:nvSpPr>
        <xdr:cNvPr id="3" name="TextBox 2">
          <a:extLst>
            <a:ext uri="{FF2B5EF4-FFF2-40B4-BE49-F238E27FC236}">
              <a16:creationId xmlns:a16="http://schemas.microsoft.com/office/drawing/2014/main" id="{816C6366-4815-4DBD-A3D1-2A4D0223FF81}"/>
            </a:ext>
          </a:extLst>
        </xdr:cNvPr>
        <xdr:cNvSpPr txBox="1"/>
      </xdr:nvSpPr>
      <xdr:spPr>
        <a:xfrm>
          <a:off x="4371975" y="102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ZA"/>
        </a:p>
      </xdr:txBody>
    </xdr:sp>
    <xdr:clientData/>
  </xdr:oneCellAnchor>
  <xdr:oneCellAnchor>
    <xdr:from>
      <xdr:col>4</xdr:col>
      <xdr:colOff>0</xdr:colOff>
      <xdr:row>6</xdr:row>
      <xdr:rowOff>0</xdr:rowOff>
    </xdr:from>
    <xdr:ext cx="184731" cy="264560"/>
    <xdr:sp macro="" textlink="">
      <xdr:nvSpPr>
        <xdr:cNvPr id="4" name="TextBox 3">
          <a:extLst>
            <a:ext uri="{FF2B5EF4-FFF2-40B4-BE49-F238E27FC236}">
              <a16:creationId xmlns:a16="http://schemas.microsoft.com/office/drawing/2014/main" id="{5CDF08DA-0E06-41ED-9F94-7E621CCE5BA3}"/>
            </a:ext>
          </a:extLst>
        </xdr:cNvPr>
        <xdr:cNvSpPr txBox="1"/>
      </xdr:nvSpPr>
      <xdr:spPr>
        <a:xfrm>
          <a:off x="4371975" y="102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ZA"/>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4</xdr:col>
      <xdr:colOff>0</xdr:colOff>
      <xdr:row>29</xdr:row>
      <xdr:rowOff>0</xdr:rowOff>
    </xdr:from>
    <xdr:ext cx="184731" cy="264560"/>
    <xdr:sp macro="" textlink="">
      <xdr:nvSpPr>
        <xdr:cNvPr id="2" name="TextBox 1">
          <a:extLst>
            <a:ext uri="{FF2B5EF4-FFF2-40B4-BE49-F238E27FC236}">
              <a16:creationId xmlns:a16="http://schemas.microsoft.com/office/drawing/2014/main" id="{23E41619-FF3D-4158-A718-82E88EE0A72E}"/>
            </a:ext>
          </a:extLst>
        </xdr:cNvPr>
        <xdr:cNvSpPr txBox="1"/>
      </xdr:nvSpPr>
      <xdr:spPr>
        <a:xfrm>
          <a:off x="4371975" y="102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ZA"/>
        </a:p>
      </xdr:txBody>
    </xdr:sp>
    <xdr:clientData/>
  </xdr:oneCellAnchor>
  <xdr:oneCellAnchor>
    <xdr:from>
      <xdr:col>4</xdr:col>
      <xdr:colOff>0</xdr:colOff>
      <xdr:row>29</xdr:row>
      <xdr:rowOff>0</xdr:rowOff>
    </xdr:from>
    <xdr:ext cx="184731" cy="264560"/>
    <xdr:sp macro="" textlink="">
      <xdr:nvSpPr>
        <xdr:cNvPr id="3" name="TextBox 2">
          <a:extLst>
            <a:ext uri="{FF2B5EF4-FFF2-40B4-BE49-F238E27FC236}">
              <a16:creationId xmlns:a16="http://schemas.microsoft.com/office/drawing/2014/main" id="{CA3DF10F-03A7-4F3F-B7E4-EAA36840318C}"/>
            </a:ext>
          </a:extLst>
        </xdr:cNvPr>
        <xdr:cNvSpPr txBox="1"/>
      </xdr:nvSpPr>
      <xdr:spPr>
        <a:xfrm>
          <a:off x="4371975" y="102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ZA"/>
        </a:p>
      </xdr:txBody>
    </xdr:sp>
    <xdr:clientData/>
  </xdr:oneCellAnchor>
  <xdr:oneCellAnchor>
    <xdr:from>
      <xdr:col>4</xdr:col>
      <xdr:colOff>0</xdr:colOff>
      <xdr:row>29</xdr:row>
      <xdr:rowOff>0</xdr:rowOff>
    </xdr:from>
    <xdr:ext cx="184731" cy="264560"/>
    <xdr:sp macro="" textlink="">
      <xdr:nvSpPr>
        <xdr:cNvPr id="4" name="TextBox 3">
          <a:extLst>
            <a:ext uri="{FF2B5EF4-FFF2-40B4-BE49-F238E27FC236}">
              <a16:creationId xmlns:a16="http://schemas.microsoft.com/office/drawing/2014/main" id="{D0685640-0607-401D-809E-66FC69B95BDB}"/>
            </a:ext>
          </a:extLst>
        </xdr:cNvPr>
        <xdr:cNvSpPr txBox="1"/>
      </xdr:nvSpPr>
      <xdr:spPr>
        <a:xfrm>
          <a:off x="4371975" y="102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ZA"/>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4</xdr:col>
      <xdr:colOff>0</xdr:colOff>
      <xdr:row>6</xdr:row>
      <xdr:rowOff>0</xdr:rowOff>
    </xdr:from>
    <xdr:ext cx="184731" cy="264560"/>
    <xdr:sp macro="" textlink="">
      <xdr:nvSpPr>
        <xdr:cNvPr id="2" name="TextBox 1">
          <a:extLst>
            <a:ext uri="{FF2B5EF4-FFF2-40B4-BE49-F238E27FC236}">
              <a16:creationId xmlns:a16="http://schemas.microsoft.com/office/drawing/2014/main" id="{114634D6-4844-427B-99D8-5044BAFCDDE6}"/>
            </a:ext>
          </a:extLst>
        </xdr:cNvPr>
        <xdr:cNvSpPr txBox="1"/>
      </xdr:nvSpPr>
      <xdr:spPr>
        <a:xfrm>
          <a:off x="4371975" y="102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ZA"/>
        </a:p>
      </xdr:txBody>
    </xdr:sp>
    <xdr:clientData/>
  </xdr:oneCellAnchor>
  <xdr:oneCellAnchor>
    <xdr:from>
      <xdr:col>4</xdr:col>
      <xdr:colOff>0</xdr:colOff>
      <xdr:row>6</xdr:row>
      <xdr:rowOff>0</xdr:rowOff>
    </xdr:from>
    <xdr:ext cx="184731" cy="264560"/>
    <xdr:sp macro="" textlink="">
      <xdr:nvSpPr>
        <xdr:cNvPr id="3" name="TextBox 2">
          <a:extLst>
            <a:ext uri="{FF2B5EF4-FFF2-40B4-BE49-F238E27FC236}">
              <a16:creationId xmlns:a16="http://schemas.microsoft.com/office/drawing/2014/main" id="{1B048300-0040-4DBA-A2BB-69264706FC55}"/>
            </a:ext>
          </a:extLst>
        </xdr:cNvPr>
        <xdr:cNvSpPr txBox="1"/>
      </xdr:nvSpPr>
      <xdr:spPr>
        <a:xfrm>
          <a:off x="4371975" y="102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ZA"/>
        </a:p>
      </xdr:txBody>
    </xdr:sp>
    <xdr:clientData/>
  </xdr:oneCellAnchor>
  <xdr:oneCellAnchor>
    <xdr:from>
      <xdr:col>4</xdr:col>
      <xdr:colOff>0</xdr:colOff>
      <xdr:row>6</xdr:row>
      <xdr:rowOff>0</xdr:rowOff>
    </xdr:from>
    <xdr:ext cx="184731" cy="264560"/>
    <xdr:sp macro="" textlink="">
      <xdr:nvSpPr>
        <xdr:cNvPr id="4" name="TextBox 3">
          <a:extLst>
            <a:ext uri="{FF2B5EF4-FFF2-40B4-BE49-F238E27FC236}">
              <a16:creationId xmlns:a16="http://schemas.microsoft.com/office/drawing/2014/main" id="{1B2154B5-F14B-4C6B-BB78-1E23B24B8DA5}"/>
            </a:ext>
          </a:extLst>
        </xdr:cNvPr>
        <xdr:cNvSpPr txBox="1"/>
      </xdr:nvSpPr>
      <xdr:spPr>
        <a:xfrm>
          <a:off x="4371975" y="102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ZA"/>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4</xdr:col>
      <xdr:colOff>0</xdr:colOff>
      <xdr:row>5</xdr:row>
      <xdr:rowOff>0</xdr:rowOff>
    </xdr:from>
    <xdr:ext cx="184731" cy="264560"/>
    <xdr:sp macro="" textlink="">
      <xdr:nvSpPr>
        <xdr:cNvPr id="2" name="TextBox 1">
          <a:extLst>
            <a:ext uri="{FF2B5EF4-FFF2-40B4-BE49-F238E27FC236}">
              <a16:creationId xmlns:a16="http://schemas.microsoft.com/office/drawing/2014/main" id="{D50E82B2-B40F-402F-B38D-8DF0EF7E0BBD}"/>
            </a:ext>
          </a:extLst>
        </xdr:cNvPr>
        <xdr:cNvSpPr txBox="1"/>
      </xdr:nvSpPr>
      <xdr:spPr>
        <a:xfrm>
          <a:off x="4371975" y="102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ZA"/>
        </a:p>
      </xdr:txBody>
    </xdr:sp>
    <xdr:clientData/>
  </xdr:oneCellAnchor>
  <xdr:oneCellAnchor>
    <xdr:from>
      <xdr:col>4</xdr:col>
      <xdr:colOff>0</xdr:colOff>
      <xdr:row>5</xdr:row>
      <xdr:rowOff>0</xdr:rowOff>
    </xdr:from>
    <xdr:ext cx="184731" cy="264560"/>
    <xdr:sp macro="" textlink="">
      <xdr:nvSpPr>
        <xdr:cNvPr id="3" name="TextBox 2">
          <a:extLst>
            <a:ext uri="{FF2B5EF4-FFF2-40B4-BE49-F238E27FC236}">
              <a16:creationId xmlns:a16="http://schemas.microsoft.com/office/drawing/2014/main" id="{B7EE8442-F2A5-4BBC-8CD8-FF05D3525602}"/>
            </a:ext>
          </a:extLst>
        </xdr:cNvPr>
        <xdr:cNvSpPr txBox="1"/>
      </xdr:nvSpPr>
      <xdr:spPr>
        <a:xfrm>
          <a:off x="4371975" y="102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ZA"/>
        </a:p>
      </xdr:txBody>
    </xdr:sp>
    <xdr:clientData/>
  </xdr:oneCellAnchor>
  <xdr:oneCellAnchor>
    <xdr:from>
      <xdr:col>4</xdr:col>
      <xdr:colOff>0</xdr:colOff>
      <xdr:row>5</xdr:row>
      <xdr:rowOff>0</xdr:rowOff>
    </xdr:from>
    <xdr:ext cx="184731" cy="264560"/>
    <xdr:sp macro="" textlink="">
      <xdr:nvSpPr>
        <xdr:cNvPr id="4" name="TextBox 3">
          <a:extLst>
            <a:ext uri="{FF2B5EF4-FFF2-40B4-BE49-F238E27FC236}">
              <a16:creationId xmlns:a16="http://schemas.microsoft.com/office/drawing/2014/main" id="{E45B1370-9F09-43FE-A9BF-07D357A63F04}"/>
            </a:ext>
          </a:extLst>
        </xdr:cNvPr>
        <xdr:cNvSpPr txBox="1"/>
      </xdr:nvSpPr>
      <xdr:spPr>
        <a:xfrm>
          <a:off x="4371975" y="102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ZA"/>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11/LAGAUT/admin/370%20civil/A097/00/R/p/Turn%20Key%20Project%20Progress%20Summary(MASTER).xls" TargetMode="External" /></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bothaa/My%20Documents/My%20Work/Copy%20of%20Certficate_7.xlsx" TargetMode="External" /></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Willies%202/Desktop/Willies%20-%20Projects/Willies%20-%20QS%20Pro%20-%20Dropbox%20-%2030%20June%202017/QS121%20Maserumule/E%20Financials/15%20Payment%20Certificates/PC20/QS121%20Certificate%20NO.20.xlsx" TargetMode="External" /></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Documents%20and%20Settings/user/Local%20Settings/Temporary%20Internet%20Files/OLK6/NLM%20QS%20and%20PM/Misc%20excel%20docs/Fee%20Claim-example.xls" TargetMode="External" /></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Lempe/Downloads/invoice_trade_sample.xls" TargetMode="External" /></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Willies%202/Desktop/Willies%20-%20Projects/5.%20Mama%20School%20-%20Final%20Account/Mama%20School%20-%20Penultimate%20Cert.%2018%20(Superseded).xlsx" TargetMode="External" /></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Documents%20and%20Settings/Leata/Local%20Settings/Temporary%20Internet%20Files/Content.IE5/YRCAVJ14/Makomota_Certificate_no_5(1).xls" TargetMode="External" /></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heinrich%20smith/AppData/Local/Microsoft/Windows/Temporary%20Internet%20Files/Content.Outlook/3O2NB4CO/9.3.4%20(b)%20Civil%20Eng%20Fees%20Calculator%20for%20Building%20Projects_2005%20Fee%20Scales.xlsx" TargetMode="External" /></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ES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tion page A"/>
      <sheetName val="1200"/>
      <sheetName val="1300 "/>
      <sheetName val="1400"/>
      <sheetName val="Section B page"/>
      <sheetName val="1500"/>
      <sheetName val="1700"/>
      <sheetName val="1800 "/>
      <sheetName val="1900 "/>
      <sheetName val="2100"/>
      <sheetName val="2200"/>
      <sheetName val="2300"/>
      <sheetName val="3300"/>
      <sheetName val="3400"/>
      <sheetName val="3500"/>
      <sheetName val="5100"/>
      <sheetName val="5200"/>
      <sheetName val="5600"/>
      <sheetName val="5700"/>
      <sheetName val="5900"/>
      <sheetName val="7300"/>
      <sheetName val="7400"/>
      <sheetName val="Section page C"/>
      <sheetName val="Sched C Water Retic"/>
      <sheetName val="Section page D"/>
      <sheetName val="Sched D Sewer Retic"/>
      <sheetName val="Section page E"/>
      <sheetName val="Sched E Concrete Palisade"/>
      <sheetName val="Section page F"/>
      <sheetName val="F1 Site Prep"/>
      <sheetName val="F2 Structure"/>
      <sheetName val="F3 Prov Sum"/>
      <sheetName val="Section page G"/>
      <sheetName val="Schedule G OHSA"/>
      <sheetName val="Section page H"/>
      <sheetName val="Sched H EMP"/>
      <sheetName val="SUMMARY"/>
      <sheetName val="Calc of tender sum"/>
      <sheetName val="CP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 report (2)"/>
      <sheetName val="COST REPORT"/>
      <sheetName val="info"/>
      <sheetName val="cover letter_cm"/>
      <sheetName val="MTH_REPORT"/>
      <sheetName val="cover letter_pm"/>
      <sheetName val="Progress Pay Cert"/>
      <sheetName val="progress pmt cert"/>
      <sheetName val="rec stmt"/>
      <sheetName val="pay sum_1"/>
      <sheetName val="direct pmt cert"/>
      <sheetName val="d'pay sum"/>
      <sheetName val="cert sum_2"/>
      <sheetName val="cert sum WG"/>
      <sheetName val="escal_2"/>
      <sheetName val="mos"/>
      <sheetName val="moffs"/>
      <sheetName val="cert detail"/>
      <sheetName val="exp_1"/>
      <sheetName val="proj cash flow_1"/>
      <sheetName val="penal'calc"/>
      <sheetName val="VO"/>
      <sheetName val="VO_1"/>
      <sheetName val="VO_2_detail"/>
      <sheetName val="VO_1_detail"/>
      <sheetName val="VO_cover letter"/>
      <sheetName val="TAX INVOICE"/>
      <sheetName val="cashflow_forecast"/>
      <sheetName val="time"/>
      <sheetName val="prof_fee"/>
    </sheetNames>
    <sheetDataSet>
      <sheetData sheetId="0"/>
      <sheetData sheetId="1"/>
      <sheetData sheetId="2">
        <row r="5">
          <cell r="C5" t="str">
            <v>EDDP 184/86</v>
          </cell>
        </row>
        <row r="6">
          <cell r="C6" t="str">
            <v>MASERUMULE HIGH SCHOOL</v>
          </cell>
        </row>
        <row r="7">
          <cell r="C7" t="e">
            <v>#VALUE!</v>
          </cell>
        </row>
        <row r="12">
          <cell r="C12" t="str">
            <v>QS121</v>
          </cell>
        </row>
        <row r="23">
          <cell r="C23" t="str">
            <v>MUMS BUSINESS ENTERPRISE</v>
          </cell>
        </row>
        <row r="31">
          <cell r="C31" t="str">
            <v>QS PRO QUANTITY SURVEYORS</v>
          </cell>
        </row>
        <row r="39">
          <cell r="C39">
            <v>41570</v>
          </cell>
        </row>
        <row r="40">
          <cell r="C40">
            <v>41586</v>
          </cell>
        </row>
        <row r="41">
          <cell r="C41">
            <v>41676</v>
          </cell>
        </row>
        <row r="42">
          <cell r="C42">
            <v>41704</v>
          </cell>
        </row>
        <row r="47">
          <cell r="C47">
            <v>41709</v>
          </cell>
        </row>
        <row r="48">
          <cell r="C48">
            <v>9</v>
          </cell>
        </row>
        <row r="49">
          <cell r="C49">
            <v>42007</v>
          </cell>
        </row>
        <row r="54">
          <cell r="C54">
            <v>0</v>
          </cell>
        </row>
        <row r="62">
          <cell r="C62">
            <v>20850695.760000002</v>
          </cell>
        </row>
      </sheetData>
      <sheetData sheetId="3"/>
      <sheetData sheetId="4"/>
      <sheetData sheetId="5"/>
      <sheetData sheetId="6">
        <row r="10">
          <cell r="I10" t="str">
            <v>20 (Interim)</v>
          </cell>
        </row>
        <row r="22">
          <cell r="I22">
            <v>20906617.969999999</v>
          </cell>
        </row>
        <row r="25">
          <cell r="E25">
            <v>42668</v>
          </cell>
        </row>
        <row r="55">
          <cell r="I55">
            <v>1103191.7319999994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go"/>
      <sheetName val="Summary"/>
      <sheetName val="Schedule 1"/>
      <sheetName val="Schedule 2"/>
      <sheetName val="Schedule 3"/>
      <sheetName val="Schedule 5"/>
      <sheetName val="Schedule 6"/>
      <sheetName val="Schedule 7"/>
      <sheetName val="Schedule 8"/>
      <sheetName val="Typing"/>
      <sheetName val="Travel"/>
      <sheetName val="Hours"/>
      <sheetName val="Other"/>
      <sheetName val="Help"/>
      <sheetName val="CAT_BLDG"/>
      <sheetName val="SERVICES"/>
      <sheetName val="SCALE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1">
          <cell r="A1" t="str">
            <v>B00</v>
          </cell>
          <cell r="B1" t="str">
            <v>BUILDING SERVICES</v>
          </cell>
          <cell r="C1" t="str">
            <v>Bills of quantites</v>
          </cell>
          <cell r="D1" t="str">
            <v>Simplified bills</v>
          </cell>
          <cell r="E1" t="str">
            <v>Performance-based</v>
          </cell>
          <cell r="F1" t="str">
            <v>Without bills</v>
          </cell>
          <cell r="G1" t="str">
            <v>Builders' quantities</v>
          </cell>
          <cell r="H1" t="str">
            <v>Payment valuations</v>
          </cell>
          <cell r="I1" t="str">
            <v>Cost plus</v>
          </cell>
        </row>
        <row r="2">
          <cell r="A2" t="str">
            <v>B01</v>
          </cell>
        </row>
        <row r="3">
          <cell r="A3" t="str">
            <v>B02</v>
          </cell>
        </row>
        <row r="4">
          <cell r="A4" t="str">
            <v>B03</v>
          </cell>
        </row>
        <row r="5">
          <cell r="A5" t="str">
            <v>B08</v>
          </cell>
        </row>
        <row r="6">
          <cell r="A6" t="str">
            <v>B09</v>
          </cell>
        </row>
        <row r="7">
          <cell r="A7" t="str">
            <v>B10</v>
          </cell>
        </row>
        <row r="8">
          <cell r="A8" t="str">
            <v>E00</v>
          </cell>
        </row>
        <row r="9">
          <cell r="A9" t="str">
            <v>E01</v>
          </cell>
        </row>
        <row r="10">
          <cell r="A10" t="str">
            <v>E02</v>
          </cell>
        </row>
        <row r="11">
          <cell r="A11" t="str">
            <v>E03</v>
          </cell>
        </row>
        <row r="12">
          <cell r="A12" t="str">
            <v>E04</v>
          </cell>
        </row>
        <row r="13">
          <cell r="A13" t="str">
            <v>E05</v>
          </cell>
        </row>
        <row r="14">
          <cell r="A14" t="str">
            <v>E06</v>
          </cell>
        </row>
        <row r="15">
          <cell r="A15" t="str">
            <v>E07</v>
          </cell>
        </row>
        <row r="16">
          <cell r="A16" t="str">
            <v>E08</v>
          </cell>
        </row>
        <row r="17">
          <cell r="A17" t="str">
            <v>E09</v>
          </cell>
        </row>
        <row r="18">
          <cell r="A18" t="str">
            <v>M00</v>
          </cell>
        </row>
        <row r="19">
          <cell r="A19" t="str">
            <v>M01</v>
          </cell>
        </row>
        <row r="20">
          <cell r="A20" t="str">
            <v>M02</v>
          </cell>
        </row>
        <row r="21">
          <cell r="A21" t="str">
            <v>M03</v>
          </cell>
        </row>
        <row r="22">
          <cell r="A22" t="str">
            <v>M04</v>
          </cell>
        </row>
        <row r="23">
          <cell r="A23" t="str">
            <v>M05</v>
          </cell>
        </row>
        <row r="24">
          <cell r="A24" t="str">
            <v>M06</v>
          </cell>
        </row>
        <row r="25">
          <cell r="A25" t="str">
            <v>M07</v>
          </cell>
        </row>
        <row r="26">
          <cell r="A26" t="str">
            <v>M08</v>
          </cell>
        </row>
        <row r="27">
          <cell r="A27" t="str">
            <v>O00</v>
          </cell>
        </row>
        <row r="28">
          <cell r="A28" t="str">
            <v>O01</v>
          </cell>
        </row>
        <row r="29">
          <cell r="A29" t="str">
            <v>O02</v>
          </cell>
        </row>
        <row r="30">
          <cell r="A30" t="str">
            <v>O03</v>
          </cell>
        </row>
        <row r="31">
          <cell r="A31" t="str">
            <v>O04</v>
          </cell>
        </row>
        <row r="32">
          <cell r="A32" t="str">
            <v>O05</v>
          </cell>
        </row>
        <row r="33">
          <cell r="A33" t="str">
            <v>O06</v>
          </cell>
        </row>
        <row r="34">
          <cell r="A34" t="str">
            <v>O07</v>
          </cell>
        </row>
        <row r="35">
          <cell r="A35" t="str">
            <v>O08</v>
          </cell>
        </row>
        <row r="36">
          <cell r="A36" t="str">
            <v>X00</v>
          </cell>
        </row>
      </sheetData>
      <sheetData sheetId="15" refreshError="1">
        <row r="1">
          <cell r="A1" t="str">
            <v>B00</v>
          </cell>
          <cell r="B1" t="str">
            <v>Describe service</v>
          </cell>
          <cell r="C1" t="str">
            <v>A</v>
          </cell>
          <cell r="D1" t="str">
            <v>B</v>
          </cell>
          <cell r="E1" t="str">
            <v>C</v>
          </cell>
          <cell r="F1" t="str">
            <v>D</v>
          </cell>
          <cell r="G1" t="str">
            <v>Col ref</v>
          </cell>
          <cell r="H1" t="str">
            <v>TOT</v>
          </cell>
        </row>
        <row r="2">
          <cell r="A2" t="str">
            <v>B1B</v>
          </cell>
        </row>
        <row r="3">
          <cell r="A3" t="str">
            <v>B1P</v>
          </cell>
        </row>
        <row r="4">
          <cell r="A4" t="str">
            <v>B1R</v>
          </cell>
        </row>
        <row r="5">
          <cell r="A5" t="str">
            <v>B2B</v>
          </cell>
        </row>
        <row r="6">
          <cell r="A6" t="str">
            <v>B2P</v>
          </cell>
        </row>
        <row r="7">
          <cell r="A7" t="str">
            <v>B2R</v>
          </cell>
        </row>
        <row r="8">
          <cell r="A8" t="str">
            <v>B3B</v>
          </cell>
        </row>
        <row r="9">
          <cell r="A9" t="str">
            <v>B3P</v>
          </cell>
        </row>
        <row r="10">
          <cell r="A10" t="str">
            <v>B3R</v>
          </cell>
        </row>
        <row r="11">
          <cell r="A11" t="str">
            <v>B4</v>
          </cell>
        </row>
        <row r="12">
          <cell r="A12" t="str">
            <v>B5</v>
          </cell>
        </row>
        <row r="13">
          <cell r="A13" t="str">
            <v>B6</v>
          </cell>
        </row>
        <row r="14">
          <cell r="A14" t="str">
            <v>B7</v>
          </cell>
        </row>
        <row r="15">
          <cell r="A15" t="str">
            <v>BM</v>
          </cell>
        </row>
        <row r="16">
          <cell r="A16" t="str">
            <v>BR</v>
          </cell>
        </row>
        <row r="17">
          <cell r="A17" t="str">
            <v>E00</v>
          </cell>
        </row>
        <row r="18">
          <cell r="A18" t="str">
            <v>E1B</v>
          </cell>
        </row>
        <row r="19">
          <cell r="A19" t="str">
            <v>E1P</v>
          </cell>
        </row>
        <row r="20">
          <cell r="A20" t="str">
            <v>E1R</v>
          </cell>
        </row>
        <row r="21">
          <cell r="A21" t="str">
            <v>E2</v>
          </cell>
        </row>
        <row r="22">
          <cell r="A22" t="str">
            <v>E3</v>
          </cell>
        </row>
        <row r="23">
          <cell r="A23" t="str">
            <v>E4</v>
          </cell>
        </row>
        <row r="24">
          <cell r="A24" t="str">
            <v>ER</v>
          </cell>
        </row>
        <row r="25">
          <cell r="A25" t="str">
            <v>M00</v>
          </cell>
        </row>
        <row r="26">
          <cell r="A26" t="str">
            <v>M21</v>
          </cell>
        </row>
        <row r="27">
          <cell r="A27" t="str">
            <v>M22</v>
          </cell>
        </row>
        <row r="28">
          <cell r="A28" t="str">
            <v>M41</v>
          </cell>
        </row>
        <row r="29">
          <cell r="A29" t="str">
            <v>M42</v>
          </cell>
        </row>
        <row r="30">
          <cell r="A30" t="str">
            <v>M51</v>
          </cell>
        </row>
        <row r="31">
          <cell r="A31" t="str">
            <v>M52</v>
          </cell>
        </row>
        <row r="32">
          <cell r="A32" t="str">
            <v>M61</v>
          </cell>
        </row>
        <row r="33">
          <cell r="A33" t="str">
            <v>M62</v>
          </cell>
        </row>
        <row r="34">
          <cell r="A34" t="str">
            <v>M71</v>
          </cell>
        </row>
        <row r="35">
          <cell r="A35" t="str">
            <v>M72</v>
          </cell>
        </row>
        <row r="36">
          <cell r="A36" t="str">
            <v>M81</v>
          </cell>
        </row>
        <row r="37">
          <cell r="A37" t="str">
            <v>M82</v>
          </cell>
        </row>
        <row r="38">
          <cell r="A38" t="str">
            <v>O1N</v>
          </cell>
        </row>
        <row r="39">
          <cell r="A39" t="str">
            <v>O2S</v>
          </cell>
        </row>
        <row r="40">
          <cell r="A40" t="str">
            <v>O4T</v>
          </cell>
        </row>
        <row r="41">
          <cell r="A41" t="str">
            <v>XX</v>
          </cell>
        </row>
        <row r="42">
          <cell r="A42" t="str">
            <v>YY</v>
          </cell>
        </row>
        <row r="43">
          <cell r="A43" t="str">
            <v>ZZ</v>
          </cell>
        </row>
      </sheetData>
      <sheetData sheetId="16" refreshError="1">
        <row r="2">
          <cell r="A2">
            <v>0</v>
          </cell>
          <cell r="B2">
            <v>1300</v>
          </cell>
          <cell r="C2">
            <v>7.5</v>
          </cell>
        </row>
        <row r="3">
          <cell r="A3">
            <v>250000</v>
          </cell>
          <cell r="B3">
            <v>20050</v>
          </cell>
          <cell r="C3">
            <v>5.3</v>
          </cell>
        </row>
        <row r="4">
          <cell r="A4">
            <v>500000</v>
          </cell>
          <cell r="B4">
            <v>33300</v>
          </cell>
          <cell r="C4">
            <v>4.7</v>
          </cell>
        </row>
        <row r="5">
          <cell r="A5">
            <v>1000000</v>
          </cell>
          <cell r="B5">
            <v>56800</v>
          </cell>
          <cell r="C5">
            <v>4.5999999999999996</v>
          </cell>
        </row>
        <row r="6">
          <cell r="A6">
            <v>2000000</v>
          </cell>
          <cell r="B6">
            <v>102800</v>
          </cell>
          <cell r="C6">
            <v>4.5</v>
          </cell>
        </row>
        <row r="7">
          <cell r="A7">
            <v>4000000</v>
          </cell>
          <cell r="B7">
            <v>192800</v>
          </cell>
          <cell r="C7">
            <v>4</v>
          </cell>
        </row>
        <row r="8">
          <cell r="A8">
            <v>8000000</v>
          </cell>
          <cell r="B8">
            <v>352800</v>
          </cell>
          <cell r="C8">
            <v>3.6</v>
          </cell>
        </row>
        <row r="9">
          <cell r="A9">
            <v>16000000</v>
          </cell>
          <cell r="B9">
            <v>640800</v>
          </cell>
          <cell r="C9">
            <v>3.36</v>
          </cell>
        </row>
        <row r="10">
          <cell r="A10">
            <v>32000000</v>
          </cell>
          <cell r="B10">
            <v>1178400</v>
          </cell>
          <cell r="C10">
            <v>3.32</v>
          </cell>
        </row>
        <row r="11">
          <cell r="A11">
            <v>64000000</v>
          </cell>
          <cell r="B11">
            <v>2240800</v>
          </cell>
          <cell r="C11">
            <v>2.79</v>
          </cell>
        </row>
        <row r="12">
          <cell r="A12">
            <v>128000000</v>
          </cell>
          <cell r="B12">
            <v>4026400</v>
          </cell>
          <cell r="C12">
            <v>2.58</v>
          </cell>
        </row>
        <row r="13">
          <cell r="A13">
            <v>256000000</v>
          </cell>
          <cell r="B13">
            <v>7328800</v>
          </cell>
          <cell r="C13">
            <v>2.56</v>
          </cell>
        </row>
        <row r="14">
          <cell r="A14">
            <v>9999999999</v>
          </cell>
          <cell r="B14">
            <v>7328800</v>
          </cell>
          <cell r="C14">
            <v>2.56</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out"/>
      <sheetName val="Instructions"/>
      <sheetName val="Set-up"/>
      <sheetName val="Customers"/>
      <sheetName val="StockCode"/>
      <sheetName val="Details"/>
      <sheetName val="Quote"/>
      <sheetName val="Invoice"/>
      <sheetName val="Statement"/>
      <sheetName val="Monthly"/>
      <sheetName val="Ageing"/>
      <sheetName val="Balances"/>
      <sheetName val="ChartInfo"/>
    </sheetNames>
    <sheetDataSet>
      <sheetData sheetId="0" refreshError="1"/>
      <sheetData sheetId="1" refreshError="1"/>
      <sheetData sheetId="2" refreshError="1"/>
      <sheetData sheetId="3">
        <row r="5">
          <cell r="A5" t="str">
            <v>Code</v>
          </cell>
          <cell r="H5" t="str">
            <v>Tax Number</v>
          </cell>
        </row>
      </sheetData>
      <sheetData sheetId="4">
        <row r="4">
          <cell r="A4" t="str">
            <v>Stock Code</v>
          </cell>
          <cell r="C4" t="str">
            <v>UOM</v>
          </cell>
        </row>
      </sheetData>
      <sheetData sheetId="5">
        <row r="4">
          <cell r="A4" t="str">
            <v>Invoice Number</v>
          </cell>
          <cell r="B4" t="str">
            <v>Quotation Number</v>
          </cell>
          <cell r="C4" t="str">
            <v>Invoice Date</v>
          </cell>
          <cell r="D4" t="str">
            <v>Customer Code</v>
          </cell>
          <cell r="J4" t="str">
            <v>Tax Inclusive Amount</v>
          </cell>
          <cell r="M4" t="str">
            <v>Payment Date</v>
          </cell>
          <cell r="R4" t="str">
            <v>SC2</v>
          </cell>
          <cell r="S4" t="str">
            <v>Error Code</v>
          </cell>
        </row>
      </sheetData>
      <sheetData sheetId="6" refreshError="1"/>
      <sheetData sheetId="7"/>
      <sheetData sheetId="8" refreshError="1"/>
      <sheetData sheetId="9" refreshError="1"/>
      <sheetData sheetId="10" refreshError="1"/>
      <sheetData sheetId="11">
        <row r="5">
          <cell r="A5" t="str">
            <v>Code</v>
          </cell>
        </row>
      </sheetData>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 REPORT (2)"/>
      <sheetName val="info"/>
      <sheetName val="cover letter_cm"/>
      <sheetName val="MTH_REPORT"/>
      <sheetName val="cover letter"/>
      <sheetName val="Cover"/>
      <sheetName val="JBCC Cert"/>
      <sheetName val="Res Stmt"/>
      <sheetName val="Progress Pay Cert"/>
      <sheetName val="progress pmt cert"/>
      <sheetName val="rec stmt"/>
      <sheetName val="pay sum_1"/>
      <sheetName val="direct pmt cert"/>
      <sheetName val="d'pay sum"/>
      <sheetName val="cert sum_2"/>
      <sheetName val="cert sum WG"/>
      <sheetName val="escal_2"/>
      <sheetName val="mos"/>
      <sheetName val="moffs"/>
      <sheetName val="cost report"/>
      <sheetName val="cert detail"/>
      <sheetName val="exp_1"/>
      <sheetName val="proj cash flow_1"/>
      <sheetName val="interest"/>
      <sheetName val="penal'calc"/>
      <sheetName val="VO"/>
      <sheetName val="VO_1"/>
      <sheetName val="VO_1_Detail"/>
      <sheetName val="VO_2_Detail"/>
      <sheetName val="VO_cover letter"/>
      <sheetName val="TAX INVOICE"/>
      <sheetName val="cashflow_proj"/>
      <sheetName val="cost report_graph"/>
      <sheetName val="time"/>
      <sheetName val="PROF FEES"/>
      <sheetName val="prof_fee"/>
    </sheetNames>
    <sheetDataSet>
      <sheetData sheetId="0"/>
      <sheetData sheetId="1">
        <row r="8">
          <cell r="C8" t="str">
            <v>LIMPOPO</v>
          </cell>
        </row>
        <row r="24">
          <cell r="C24" t="str">
            <v>P O BOX 796</v>
          </cell>
        </row>
        <row r="25">
          <cell r="C25" t="str">
            <v>POLOKWANE</v>
          </cell>
        </row>
        <row r="26">
          <cell r="C26" t="str">
            <v>0787</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truction Costs"/>
      <sheetName val="Progress Certificate"/>
      <sheetName val="MOS"/>
      <sheetName val="Variation Orders"/>
      <sheetName val="Certificate Cover"/>
    </sheetNames>
    <sheetDataSet>
      <sheetData sheetId="0" refreshError="1"/>
      <sheetData sheetId="1" refreshError="1"/>
      <sheetData sheetId="2" refreshError="1"/>
      <sheetData sheetId="3" refreshError="1"/>
      <sheetData sheetId="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s"/>
      <sheetName val="Input Data"/>
      <sheetName val="Civil Build Invoice"/>
      <sheetName val="Scales"/>
      <sheetName val="Previous Payments"/>
      <sheetName val="Trip Sheet"/>
      <sheetName val="Travelling &amp; Subsistence"/>
      <sheetName val="Typing, Duplicating, &amp; Printing"/>
      <sheetName val="Time Based"/>
      <sheetName val="Site staff &amp; Other"/>
      <sheetName val="Non Taxable"/>
      <sheetName val="Summary A3"/>
    </sheetNames>
    <sheetDataSet>
      <sheetData sheetId="0" refreshError="1"/>
      <sheetData sheetId="1"/>
      <sheetData sheetId="2" refreshError="1"/>
      <sheetData sheetId="3">
        <row r="3">
          <cell r="A3">
            <v>0</v>
          </cell>
          <cell r="B3">
            <v>340000</v>
          </cell>
          <cell r="C3">
            <v>0</v>
          </cell>
          <cell r="D3">
            <v>0.125</v>
          </cell>
        </row>
        <row r="4">
          <cell r="A4">
            <v>340000</v>
          </cell>
          <cell r="B4">
            <v>910000</v>
          </cell>
          <cell r="C4">
            <v>42500</v>
          </cell>
          <cell r="D4">
            <v>0.125</v>
          </cell>
        </row>
        <row r="5">
          <cell r="A5">
            <v>910000</v>
          </cell>
          <cell r="B5">
            <v>3990000</v>
          </cell>
          <cell r="C5">
            <v>113750</v>
          </cell>
          <cell r="D5">
            <v>0.1</v>
          </cell>
        </row>
        <row r="6">
          <cell r="A6">
            <v>3990000</v>
          </cell>
          <cell r="B6">
            <v>9100000</v>
          </cell>
          <cell r="C6">
            <v>421750</v>
          </cell>
          <cell r="D6">
            <v>0.09</v>
          </cell>
        </row>
        <row r="7">
          <cell r="A7">
            <v>9100000</v>
          </cell>
          <cell r="B7">
            <v>22800000</v>
          </cell>
          <cell r="C7">
            <v>881650</v>
          </cell>
          <cell r="D7">
            <v>7.4999999999999997E-2</v>
          </cell>
        </row>
        <row r="8">
          <cell r="A8">
            <v>22800000</v>
          </cell>
          <cell r="B8">
            <v>100000000</v>
          </cell>
          <cell r="C8">
            <v>1909150</v>
          </cell>
          <cell r="D8">
            <v>7.0000000000000007E-2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3.bin" /></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 /><Relationship Id="rId1" Type="http://schemas.openxmlformats.org/officeDocument/2006/relationships/printerSettings" Target="../printerSettings/printerSettings4.bin" /></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 /><Relationship Id="rId1" Type="http://schemas.openxmlformats.org/officeDocument/2006/relationships/printerSettings" Target="../printerSettings/printerSettings5.bin" /></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 /><Relationship Id="rId1" Type="http://schemas.openxmlformats.org/officeDocument/2006/relationships/printerSettings" Target="../printerSettings/printerSettings6.bin" /></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 /><Relationship Id="rId1" Type="http://schemas.openxmlformats.org/officeDocument/2006/relationships/printerSettings" Target="../printerSettings/printerSettings7.bin" /></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 /><Relationship Id="rId1" Type="http://schemas.openxmlformats.org/officeDocument/2006/relationships/printerSettings" Target="../printerSettings/printerSettings8.bin" /></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 /></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2"/>
  <sheetViews>
    <sheetView showZeros="0" topLeftCell="A15" zoomScaleNormal="100" zoomScaleSheetLayoutView="85" workbookViewId="0">
      <selection activeCell="A16" sqref="A16:C16"/>
    </sheetView>
  </sheetViews>
  <sheetFormatPr defaultRowHeight="12.75" x14ac:dyDescent="0.15"/>
  <cols>
    <col min="1" max="1" width="5.12109375" customWidth="1"/>
    <col min="2" max="2" width="55.01953125" customWidth="1"/>
    <col min="3" max="3" width="31.82421875" customWidth="1"/>
  </cols>
  <sheetData>
    <row r="1" spans="1:7" s="1" customFormat="1" ht="14.1" customHeight="1" x14ac:dyDescent="0.15">
      <c r="A1" s="3"/>
      <c r="B1" s="189"/>
      <c r="C1" s="19"/>
    </row>
    <row r="2" spans="1:7" s="1" customFormat="1" ht="14.1" customHeight="1" x14ac:dyDescent="0.15">
      <c r="A2" s="502" t="s">
        <v>15</v>
      </c>
      <c r="B2" s="505"/>
      <c r="C2" s="505"/>
      <c r="D2" s="266"/>
      <c r="E2" s="266"/>
      <c r="F2" s="266"/>
      <c r="G2" s="266"/>
    </row>
    <row r="3" spans="1:7" s="1" customFormat="1" ht="38.450000000000003" customHeight="1" thickBot="1" x14ac:dyDescent="0.2">
      <c r="A3" s="3"/>
      <c r="B3" s="504" t="s">
        <v>505</v>
      </c>
      <c r="C3" s="504"/>
    </row>
    <row r="4" spans="1:7" s="1" customFormat="1" ht="14.1" customHeight="1" thickTop="1" x14ac:dyDescent="0.15">
      <c r="A4" s="475"/>
      <c r="B4" s="344"/>
      <c r="C4" s="476"/>
    </row>
    <row r="5" spans="1:7" ht="20.100000000000001" customHeight="1" x14ac:dyDescent="0.15">
      <c r="A5" s="477"/>
      <c r="B5" s="3" t="s">
        <v>13</v>
      </c>
      <c r="C5" s="478"/>
    </row>
    <row r="6" spans="1:7" ht="20.100000000000001" customHeight="1" x14ac:dyDescent="0.15">
      <c r="A6" s="477"/>
      <c r="B6" s="2"/>
      <c r="C6" s="478"/>
    </row>
    <row r="7" spans="1:7" ht="20.100000000000001" customHeight="1" x14ac:dyDescent="0.15">
      <c r="A7" s="484">
        <v>1</v>
      </c>
      <c r="B7" s="485" t="s">
        <v>346</v>
      </c>
      <c r="C7" s="486"/>
    </row>
    <row r="8" spans="1:7" ht="20.100000000000001" customHeight="1" x14ac:dyDescent="0.15">
      <c r="A8" s="487"/>
      <c r="B8" s="489"/>
      <c r="C8" s="480"/>
    </row>
    <row r="9" spans="1:7" ht="20.100000000000001" customHeight="1" x14ac:dyDescent="0.15">
      <c r="A9" s="477">
        <v>2</v>
      </c>
      <c r="B9" s="2" t="s">
        <v>24</v>
      </c>
      <c r="C9" s="479">
        <f>'SITE CLEARANCE'!G29</f>
        <v>0</v>
      </c>
    </row>
    <row r="10" spans="1:7" ht="20.100000000000001" customHeight="1" x14ac:dyDescent="0.15">
      <c r="A10" s="477"/>
      <c r="B10" s="2"/>
      <c r="C10" s="479"/>
    </row>
    <row r="11" spans="1:7" ht="20.100000000000001" customHeight="1" x14ac:dyDescent="0.15">
      <c r="A11" s="484">
        <v>3</v>
      </c>
      <c r="B11" s="485" t="s">
        <v>506</v>
      </c>
      <c r="C11" s="488">
        <f>' FENCING MATERIALS'!G62</f>
        <v>0</v>
      </c>
    </row>
    <row r="12" spans="1:7" ht="20.100000000000001" customHeight="1" x14ac:dyDescent="0.15">
      <c r="A12" s="487"/>
      <c r="B12" s="489"/>
      <c r="C12" s="480"/>
    </row>
    <row r="13" spans="1:7" ht="20.100000000000001" customHeight="1" x14ac:dyDescent="0.15">
      <c r="A13" s="484">
        <v>4</v>
      </c>
      <c r="B13" s="485" t="s">
        <v>133</v>
      </c>
      <c r="C13" s="486">
        <f>'ACCESS ROAD'!G49</f>
        <v>0</v>
      </c>
    </row>
    <row r="14" spans="1:7" ht="20.100000000000001" customHeight="1" x14ac:dyDescent="0.15">
      <c r="A14" s="477"/>
      <c r="B14" s="2"/>
      <c r="C14" s="479"/>
    </row>
    <row r="15" spans="1:7" ht="20.100000000000001" customHeight="1" x14ac:dyDescent="0.15">
      <c r="A15" s="487"/>
      <c r="B15" s="24"/>
      <c r="C15" s="480"/>
    </row>
    <row r="16" spans="1:7" s="263" customFormat="1" ht="39.950000000000003" customHeight="1" x14ac:dyDescent="0.15">
      <c r="A16" s="497"/>
      <c r="B16" s="500" t="s">
        <v>14</v>
      </c>
      <c r="C16" s="501">
        <f>SUM(C7:C14)</f>
        <v>0</v>
      </c>
    </row>
    <row r="17" spans="1:3" s="263" customFormat="1" ht="41.45" customHeight="1" x14ac:dyDescent="0.15">
      <c r="A17" s="491"/>
      <c r="B17" s="492" t="s">
        <v>344</v>
      </c>
      <c r="C17" s="493">
        <f>C16*0.15</f>
        <v>0</v>
      </c>
    </row>
    <row r="18" spans="1:3" s="263" customFormat="1" ht="36.950000000000003" customHeight="1" x14ac:dyDescent="0.15">
      <c r="A18" s="497"/>
      <c r="B18" s="500" t="s">
        <v>345</v>
      </c>
      <c r="C18" s="494">
        <f>C16+C17</f>
        <v>0</v>
      </c>
    </row>
    <row r="19" spans="1:3" s="263" customFormat="1" ht="32.1" customHeight="1" x14ac:dyDescent="0.15">
      <c r="A19" s="490"/>
      <c r="B19" s="498" t="s">
        <v>507</v>
      </c>
      <c r="C19" s="499">
        <f>C18*0.15</f>
        <v>0</v>
      </c>
    </row>
    <row r="20" spans="1:3" s="263" customFormat="1" ht="30" customHeight="1" x14ac:dyDescent="0.15">
      <c r="A20" s="497"/>
      <c r="B20" s="495" t="s">
        <v>352</v>
      </c>
      <c r="C20" s="496">
        <f>C18+C19</f>
        <v>0</v>
      </c>
    </row>
    <row r="21" spans="1:3" ht="20.100000000000001" customHeight="1" thickBot="1" x14ac:dyDescent="0.2">
      <c r="A21" s="481"/>
      <c r="B21" s="482"/>
      <c r="C21" s="483"/>
    </row>
    <row r="22" spans="1:3" ht="13.5" thickTop="1" x14ac:dyDescent="0.15"/>
  </sheetData>
  <mergeCells count="2">
    <mergeCell ref="B3:C3"/>
    <mergeCell ref="A2:C2"/>
  </mergeCells>
  <printOptions horizontalCentered="1"/>
  <pageMargins left="0.74803149606299213" right="0.35433070866141736" top="0.59055118110236227" bottom="0.59055118110236227" header="0.31496062992125984" footer="0.31496062992125984"/>
  <pageSetup paperSize="9" firstPageNumber="32" orientation="portrait" useFirstPageNumber="1" verticalDpi="300" r:id="rId1"/>
  <headerFooter alignWithMargins="0">
    <oddFooter>&amp;LMara Fencing&amp;CC&amp;P of C72&amp;RSummary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D70A0-4B69-4AE1-B051-15DC80A15122}">
  <sheetPr>
    <tabColor theme="3"/>
  </sheetPr>
  <dimension ref="A1:H61"/>
  <sheetViews>
    <sheetView showZeros="0" view="pageBreakPreview" zoomScaleNormal="100" zoomScaleSheetLayoutView="100" workbookViewId="0">
      <selection activeCell="J62" sqref="J62"/>
    </sheetView>
  </sheetViews>
  <sheetFormatPr defaultRowHeight="12.75" x14ac:dyDescent="0.15"/>
  <cols>
    <col min="1" max="1" width="8.76171875" customWidth="1"/>
    <col min="2" max="2" width="8.4921875" customWidth="1"/>
    <col min="3" max="3" width="40.859375" customWidth="1"/>
    <col min="4" max="4" width="8.22265625" style="263" customWidth="1"/>
    <col min="5" max="5" width="9.84375" style="264" bestFit="1" customWidth="1"/>
    <col min="6" max="6" width="10.78515625" style="263" customWidth="1"/>
    <col min="7" max="7" width="13.21484375" style="265" customWidth="1"/>
    <col min="8" max="8" width="0.94140625" customWidth="1"/>
    <col min="257" max="257" width="8.76171875" customWidth="1"/>
    <col min="258" max="258" width="8.4921875" customWidth="1"/>
    <col min="259" max="259" width="40.859375" customWidth="1"/>
    <col min="260" max="260" width="8.22265625" customWidth="1"/>
    <col min="261" max="261" width="9.84375" bestFit="1" customWidth="1"/>
    <col min="262" max="262" width="10.78515625" customWidth="1"/>
    <col min="263" max="263" width="13.21484375" customWidth="1"/>
    <col min="264" max="264" width="0.94140625" customWidth="1"/>
    <col min="513" max="513" width="8.76171875" customWidth="1"/>
    <col min="514" max="514" width="8.4921875" customWidth="1"/>
    <col min="515" max="515" width="40.859375" customWidth="1"/>
    <col min="516" max="516" width="8.22265625" customWidth="1"/>
    <col min="517" max="517" width="9.84375" bestFit="1" customWidth="1"/>
    <col min="518" max="518" width="10.78515625" customWidth="1"/>
    <col min="519" max="519" width="13.21484375" customWidth="1"/>
    <col min="520" max="520" width="0.94140625" customWidth="1"/>
    <col min="769" max="769" width="8.76171875" customWidth="1"/>
    <col min="770" max="770" width="8.4921875" customWidth="1"/>
    <col min="771" max="771" width="40.859375" customWidth="1"/>
    <col min="772" max="772" width="8.22265625" customWidth="1"/>
    <col min="773" max="773" width="9.84375" bestFit="1" customWidth="1"/>
    <col min="774" max="774" width="10.78515625" customWidth="1"/>
    <col min="775" max="775" width="13.21484375" customWidth="1"/>
    <col min="776" max="776" width="0.94140625" customWidth="1"/>
    <col min="1025" max="1025" width="8.76171875" customWidth="1"/>
    <col min="1026" max="1026" width="8.4921875" customWidth="1"/>
    <col min="1027" max="1027" width="40.859375" customWidth="1"/>
    <col min="1028" max="1028" width="8.22265625" customWidth="1"/>
    <col min="1029" max="1029" width="9.84375" bestFit="1" customWidth="1"/>
    <col min="1030" max="1030" width="10.78515625" customWidth="1"/>
    <col min="1031" max="1031" width="13.21484375" customWidth="1"/>
    <col min="1032" max="1032" width="0.94140625" customWidth="1"/>
    <col min="1281" max="1281" width="8.76171875" customWidth="1"/>
    <col min="1282" max="1282" width="8.4921875" customWidth="1"/>
    <col min="1283" max="1283" width="40.859375" customWidth="1"/>
    <col min="1284" max="1284" width="8.22265625" customWidth="1"/>
    <col min="1285" max="1285" width="9.84375" bestFit="1" customWidth="1"/>
    <col min="1286" max="1286" width="10.78515625" customWidth="1"/>
    <col min="1287" max="1287" width="13.21484375" customWidth="1"/>
    <col min="1288" max="1288" width="0.94140625" customWidth="1"/>
    <col min="1537" max="1537" width="8.76171875" customWidth="1"/>
    <col min="1538" max="1538" width="8.4921875" customWidth="1"/>
    <col min="1539" max="1539" width="40.859375" customWidth="1"/>
    <col min="1540" max="1540" width="8.22265625" customWidth="1"/>
    <col min="1541" max="1541" width="9.84375" bestFit="1" customWidth="1"/>
    <col min="1542" max="1542" width="10.78515625" customWidth="1"/>
    <col min="1543" max="1543" width="13.21484375" customWidth="1"/>
    <col min="1544" max="1544" width="0.94140625" customWidth="1"/>
    <col min="1793" max="1793" width="8.76171875" customWidth="1"/>
    <col min="1794" max="1794" width="8.4921875" customWidth="1"/>
    <col min="1795" max="1795" width="40.859375" customWidth="1"/>
    <col min="1796" max="1796" width="8.22265625" customWidth="1"/>
    <col min="1797" max="1797" width="9.84375" bestFit="1" customWidth="1"/>
    <col min="1798" max="1798" width="10.78515625" customWidth="1"/>
    <col min="1799" max="1799" width="13.21484375" customWidth="1"/>
    <col min="1800" max="1800" width="0.94140625" customWidth="1"/>
    <col min="2049" max="2049" width="8.76171875" customWidth="1"/>
    <col min="2050" max="2050" width="8.4921875" customWidth="1"/>
    <col min="2051" max="2051" width="40.859375" customWidth="1"/>
    <col min="2052" max="2052" width="8.22265625" customWidth="1"/>
    <col min="2053" max="2053" width="9.84375" bestFit="1" customWidth="1"/>
    <col min="2054" max="2054" width="10.78515625" customWidth="1"/>
    <col min="2055" max="2055" width="13.21484375" customWidth="1"/>
    <col min="2056" max="2056" width="0.94140625" customWidth="1"/>
    <col min="2305" max="2305" width="8.76171875" customWidth="1"/>
    <col min="2306" max="2306" width="8.4921875" customWidth="1"/>
    <col min="2307" max="2307" width="40.859375" customWidth="1"/>
    <col min="2308" max="2308" width="8.22265625" customWidth="1"/>
    <col min="2309" max="2309" width="9.84375" bestFit="1" customWidth="1"/>
    <col min="2310" max="2310" width="10.78515625" customWidth="1"/>
    <col min="2311" max="2311" width="13.21484375" customWidth="1"/>
    <col min="2312" max="2312" width="0.94140625" customWidth="1"/>
    <col min="2561" max="2561" width="8.76171875" customWidth="1"/>
    <col min="2562" max="2562" width="8.4921875" customWidth="1"/>
    <col min="2563" max="2563" width="40.859375" customWidth="1"/>
    <col min="2564" max="2564" width="8.22265625" customWidth="1"/>
    <col min="2565" max="2565" width="9.84375" bestFit="1" customWidth="1"/>
    <col min="2566" max="2566" width="10.78515625" customWidth="1"/>
    <col min="2567" max="2567" width="13.21484375" customWidth="1"/>
    <col min="2568" max="2568" width="0.94140625" customWidth="1"/>
    <col min="2817" max="2817" width="8.76171875" customWidth="1"/>
    <col min="2818" max="2818" width="8.4921875" customWidth="1"/>
    <col min="2819" max="2819" width="40.859375" customWidth="1"/>
    <col min="2820" max="2820" width="8.22265625" customWidth="1"/>
    <col min="2821" max="2821" width="9.84375" bestFit="1" customWidth="1"/>
    <col min="2822" max="2822" width="10.78515625" customWidth="1"/>
    <col min="2823" max="2823" width="13.21484375" customWidth="1"/>
    <col min="2824" max="2824" width="0.94140625" customWidth="1"/>
    <col min="3073" max="3073" width="8.76171875" customWidth="1"/>
    <col min="3074" max="3074" width="8.4921875" customWidth="1"/>
    <col min="3075" max="3075" width="40.859375" customWidth="1"/>
    <col min="3076" max="3076" width="8.22265625" customWidth="1"/>
    <col min="3077" max="3077" width="9.84375" bestFit="1" customWidth="1"/>
    <col min="3078" max="3078" width="10.78515625" customWidth="1"/>
    <col min="3079" max="3079" width="13.21484375" customWidth="1"/>
    <col min="3080" max="3080" width="0.94140625" customWidth="1"/>
    <col min="3329" max="3329" width="8.76171875" customWidth="1"/>
    <col min="3330" max="3330" width="8.4921875" customWidth="1"/>
    <col min="3331" max="3331" width="40.859375" customWidth="1"/>
    <col min="3332" max="3332" width="8.22265625" customWidth="1"/>
    <col min="3333" max="3333" width="9.84375" bestFit="1" customWidth="1"/>
    <col min="3334" max="3334" width="10.78515625" customWidth="1"/>
    <col min="3335" max="3335" width="13.21484375" customWidth="1"/>
    <col min="3336" max="3336" width="0.94140625" customWidth="1"/>
    <col min="3585" max="3585" width="8.76171875" customWidth="1"/>
    <col min="3586" max="3586" width="8.4921875" customWidth="1"/>
    <col min="3587" max="3587" width="40.859375" customWidth="1"/>
    <col min="3588" max="3588" width="8.22265625" customWidth="1"/>
    <col min="3589" max="3589" width="9.84375" bestFit="1" customWidth="1"/>
    <col min="3590" max="3590" width="10.78515625" customWidth="1"/>
    <col min="3591" max="3591" width="13.21484375" customWidth="1"/>
    <col min="3592" max="3592" width="0.94140625" customWidth="1"/>
    <col min="3841" max="3841" width="8.76171875" customWidth="1"/>
    <col min="3842" max="3842" width="8.4921875" customWidth="1"/>
    <col min="3843" max="3843" width="40.859375" customWidth="1"/>
    <col min="3844" max="3844" width="8.22265625" customWidth="1"/>
    <col min="3845" max="3845" width="9.84375" bestFit="1" customWidth="1"/>
    <col min="3846" max="3846" width="10.78515625" customWidth="1"/>
    <col min="3847" max="3847" width="13.21484375" customWidth="1"/>
    <col min="3848" max="3848" width="0.94140625" customWidth="1"/>
    <col min="4097" max="4097" width="8.76171875" customWidth="1"/>
    <col min="4098" max="4098" width="8.4921875" customWidth="1"/>
    <col min="4099" max="4099" width="40.859375" customWidth="1"/>
    <col min="4100" max="4100" width="8.22265625" customWidth="1"/>
    <col min="4101" max="4101" width="9.84375" bestFit="1" customWidth="1"/>
    <col min="4102" max="4102" width="10.78515625" customWidth="1"/>
    <col min="4103" max="4103" width="13.21484375" customWidth="1"/>
    <col min="4104" max="4104" width="0.94140625" customWidth="1"/>
    <col min="4353" max="4353" width="8.76171875" customWidth="1"/>
    <col min="4354" max="4354" width="8.4921875" customWidth="1"/>
    <col min="4355" max="4355" width="40.859375" customWidth="1"/>
    <col min="4356" max="4356" width="8.22265625" customWidth="1"/>
    <col min="4357" max="4357" width="9.84375" bestFit="1" customWidth="1"/>
    <col min="4358" max="4358" width="10.78515625" customWidth="1"/>
    <col min="4359" max="4359" width="13.21484375" customWidth="1"/>
    <col min="4360" max="4360" width="0.94140625" customWidth="1"/>
    <col min="4609" max="4609" width="8.76171875" customWidth="1"/>
    <col min="4610" max="4610" width="8.4921875" customWidth="1"/>
    <col min="4611" max="4611" width="40.859375" customWidth="1"/>
    <col min="4612" max="4612" width="8.22265625" customWidth="1"/>
    <col min="4613" max="4613" width="9.84375" bestFit="1" customWidth="1"/>
    <col min="4614" max="4614" width="10.78515625" customWidth="1"/>
    <col min="4615" max="4615" width="13.21484375" customWidth="1"/>
    <col min="4616" max="4616" width="0.94140625" customWidth="1"/>
    <col min="4865" max="4865" width="8.76171875" customWidth="1"/>
    <col min="4866" max="4866" width="8.4921875" customWidth="1"/>
    <col min="4867" max="4867" width="40.859375" customWidth="1"/>
    <col min="4868" max="4868" width="8.22265625" customWidth="1"/>
    <col min="4869" max="4869" width="9.84375" bestFit="1" customWidth="1"/>
    <col min="4870" max="4870" width="10.78515625" customWidth="1"/>
    <col min="4871" max="4871" width="13.21484375" customWidth="1"/>
    <col min="4872" max="4872" width="0.94140625" customWidth="1"/>
    <col min="5121" max="5121" width="8.76171875" customWidth="1"/>
    <col min="5122" max="5122" width="8.4921875" customWidth="1"/>
    <col min="5123" max="5123" width="40.859375" customWidth="1"/>
    <col min="5124" max="5124" width="8.22265625" customWidth="1"/>
    <col min="5125" max="5125" width="9.84375" bestFit="1" customWidth="1"/>
    <col min="5126" max="5126" width="10.78515625" customWidth="1"/>
    <col min="5127" max="5127" width="13.21484375" customWidth="1"/>
    <col min="5128" max="5128" width="0.94140625" customWidth="1"/>
    <col min="5377" max="5377" width="8.76171875" customWidth="1"/>
    <col min="5378" max="5378" width="8.4921875" customWidth="1"/>
    <col min="5379" max="5379" width="40.859375" customWidth="1"/>
    <col min="5380" max="5380" width="8.22265625" customWidth="1"/>
    <col min="5381" max="5381" width="9.84375" bestFit="1" customWidth="1"/>
    <col min="5382" max="5382" width="10.78515625" customWidth="1"/>
    <col min="5383" max="5383" width="13.21484375" customWidth="1"/>
    <col min="5384" max="5384" width="0.94140625" customWidth="1"/>
    <col min="5633" max="5633" width="8.76171875" customWidth="1"/>
    <col min="5634" max="5634" width="8.4921875" customWidth="1"/>
    <col min="5635" max="5635" width="40.859375" customWidth="1"/>
    <col min="5636" max="5636" width="8.22265625" customWidth="1"/>
    <col min="5637" max="5637" width="9.84375" bestFit="1" customWidth="1"/>
    <col min="5638" max="5638" width="10.78515625" customWidth="1"/>
    <col min="5639" max="5639" width="13.21484375" customWidth="1"/>
    <col min="5640" max="5640" width="0.94140625" customWidth="1"/>
    <col min="5889" max="5889" width="8.76171875" customWidth="1"/>
    <col min="5890" max="5890" width="8.4921875" customWidth="1"/>
    <col min="5891" max="5891" width="40.859375" customWidth="1"/>
    <col min="5892" max="5892" width="8.22265625" customWidth="1"/>
    <col min="5893" max="5893" width="9.84375" bestFit="1" customWidth="1"/>
    <col min="5894" max="5894" width="10.78515625" customWidth="1"/>
    <col min="5895" max="5895" width="13.21484375" customWidth="1"/>
    <col min="5896" max="5896" width="0.94140625" customWidth="1"/>
    <col min="6145" max="6145" width="8.76171875" customWidth="1"/>
    <col min="6146" max="6146" width="8.4921875" customWidth="1"/>
    <col min="6147" max="6147" width="40.859375" customWidth="1"/>
    <col min="6148" max="6148" width="8.22265625" customWidth="1"/>
    <col min="6149" max="6149" width="9.84375" bestFit="1" customWidth="1"/>
    <col min="6150" max="6150" width="10.78515625" customWidth="1"/>
    <col min="6151" max="6151" width="13.21484375" customWidth="1"/>
    <col min="6152" max="6152" width="0.94140625" customWidth="1"/>
    <col min="6401" max="6401" width="8.76171875" customWidth="1"/>
    <col min="6402" max="6402" width="8.4921875" customWidth="1"/>
    <col min="6403" max="6403" width="40.859375" customWidth="1"/>
    <col min="6404" max="6404" width="8.22265625" customWidth="1"/>
    <col min="6405" max="6405" width="9.84375" bestFit="1" customWidth="1"/>
    <col min="6406" max="6406" width="10.78515625" customWidth="1"/>
    <col min="6407" max="6407" width="13.21484375" customWidth="1"/>
    <col min="6408" max="6408" width="0.94140625" customWidth="1"/>
    <col min="6657" max="6657" width="8.76171875" customWidth="1"/>
    <col min="6658" max="6658" width="8.4921875" customWidth="1"/>
    <col min="6659" max="6659" width="40.859375" customWidth="1"/>
    <col min="6660" max="6660" width="8.22265625" customWidth="1"/>
    <col min="6661" max="6661" width="9.84375" bestFit="1" customWidth="1"/>
    <col min="6662" max="6662" width="10.78515625" customWidth="1"/>
    <col min="6663" max="6663" width="13.21484375" customWidth="1"/>
    <col min="6664" max="6664" width="0.94140625" customWidth="1"/>
    <col min="6913" max="6913" width="8.76171875" customWidth="1"/>
    <col min="6914" max="6914" width="8.4921875" customWidth="1"/>
    <col min="6915" max="6915" width="40.859375" customWidth="1"/>
    <col min="6916" max="6916" width="8.22265625" customWidth="1"/>
    <col min="6917" max="6917" width="9.84375" bestFit="1" customWidth="1"/>
    <col min="6918" max="6918" width="10.78515625" customWidth="1"/>
    <col min="6919" max="6919" width="13.21484375" customWidth="1"/>
    <col min="6920" max="6920" width="0.94140625" customWidth="1"/>
    <col min="7169" max="7169" width="8.76171875" customWidth="1"/>
    <col min="7170" max="7170" width="8.4921875" customWidth="1"/>
    <col min="7171" max="7171" width="40.859375" customWidth="1"/>
    <col min="7172" max="7172" width="8.22265625" customWidth="1"/>
    <col min="7173" max="7173" width="9.84375" bestFit="1" customWidth="1"/>
    <col min="7174" max="7174" width="10.78515625" customWidth="1"/>
    <col min="7175" max="7175" width="13.21484375" customWidth="1"/>
    <col min="7176" max="7176" width="0.94140625" customWidth="1"/>
    <col min="7425" max="7425" width="8.76171875" customWidth="1"/>
    <col min="7426" max="7426" width="8.4921875" customWidth="1"/>
    <col min="7427" max="7427" width="40.859375" customWidth="1"/>
    <col min="7428" max="7428" width="8.22265625" customWidth="1"/>
    <col min="7429" max="7429" width="9.84375" bestFit="1" customWidth="1"/>
    <col min="7430" max="7430" width="10.78515625" customWidth="1"/>
    <col min="7431" max="7431" width="13.21484375" customWidth="1"/>
    <col min="7432" max="7432" width="0.94140625" customWidth="1"/>
    <col min="7681" max="7681" width="8.76171875" customWidth="1"/>
    <col min="7682" max="7682" width="8.4921875" customWidth="1"/>
    <col min="7683" max="7683" width="40.859375" customWidth="1"/>
    <col min="7684" max="7684" width="8.22265625" customWidth="1"/>
    <col min="7685" max="7685" width="9.84375" bestFit="1" customWidth="1"/>
    <col min="7686" max="7686" width="10.78515625" customWidth="1"/>
    <col min="7687" max="7687" width="13.21484375" customWidth="1"/>
    <col min="7688" max="7688" width="0.94140625" customWidth="1"/>
    <col min="7937" max="7937" width="8.76171875" customWidth="1"/>
    <col min="7938" max="7938" width="8.4921875" customWidth="1"/>
    <col min="7939" max="7939" width="40.859375" customWidth="1"/>
    <col min="7940" max="7940" width="8.22265625" customWidth="1"/>
    <col min="7941" max="7941" width="9.84375" bestFit="1" customWidth="1"/>
    <col min="7942" max="7942" width="10.78515625" customWidth="1"/>
    <col min="7943" max="7943" width="13.21484375" customWidth="1"/>
    <col min="7944" max="7944" width="0.94140625" customWidth="1"/>
    <col min="8193" max="8193" width="8.76171875" customWidth="1"/>
    <col min="8194" max="8194" width="8.4921875" customWidth="1"/>
    <col min="8195" max="8195" width="40.859375" customWidth="1"/>
    <col min="8196" max="8196" width="8.22265625" customWidth="1"/>
    <col min="8197" max="8197" width="9.84375" bestFit="1" customWidth="1"/>
    <col min="8198" max="8198" width="10.78515625" customWidth="1"/>
    <col min="8199" max="8199" width="13.21484375" customWidth="1"/>
    <col min="8200" max="8200" width="0.94140625" customWidth="1"/>
    <col min="8449" max="8449" width="8.76171875" customWidth="1"/>
    <col min="8450" max="8450" width="8.4921875" customWidth="1"/>
    <col min="8451" max="8451" width="40.859375" customWidth="1"/>
    <col min="8452" max="8452" width="8.22265625" customWidth="1"/>
    <col min="8453" max="8453" width="9.84375" bestFit="1" customWidth="1"/>
    <col min="8454" max="8454" width="10.78515625" customWidth="1"/>
    <col min="8455" max="8455" width="13.21484375" customWidth="1"/>
    <col min="8456" max="8456" width="0.94140625" customWidth="1"/>
    <col min="8705" max="8705" width="8.76171875" customWidth="1"/>
    <col min="8706" max="8706" width="8.4921875" customWidth="1"/>
    <col min="8707" max="8707" width="40.859375" customWidth="1"/>
    <col min="8708" max="8708" width="8.22265625" customWidth="1"/>
    <col min="8709" max="8709" width="9.84375" bestFit="1" customWidth="1"/>
    <col min="8710" max="8710" width="10.78515625" customWidth="1"/>
    <col min="8711" max="8711" width="13.21484375" customWidth="1"/>
    <col min="8712" max="8712" width="0.94140625" customWidth="1"/>
    <col min="8961" max="8961" width="8.76171875" customWidth="1"/>
    <col min="8962" max="8962" width="8.4921875" customWidth="1"/>
    <col min="8963" max="8963" width="40.859375" customWidth="1"/>
    <col min="8964" max="8964" width="8.22265625" customWidth="1"/>
    <col min="8965" max="8965" width="9.84375" bestFit="1" customWidth="1"/>
    <col min="8966" max="8966" width="10.78515625" customWidth="1"/>
    <col min="8967" max="8967" width="13.21484375" customWidth="1"/>
    <col min="8968" max="8968" width="0.94140625" customWidth="1"/>
    <col min="9217" max="9217" width="8.76171875" customWidth="1"/>
    <col min="9218" max="9218" width="8.4921875" customWidth="1"/>
    <col min="9219" max="9219" width="40.859375" customWidth="1"/>
    <col min="9220" max="9220" width="8.22265625" customWidth="1"/>
    <col min="9221" max="9221" width="9.84375" bestFit="1" customWidth="1"/>
    <col min="9222" max="9222" width="10.78515625" customWidth="1"/>
    <col min="9223" max="9223" width="13.21484375" customWidth="1"/>
    <col min="9224" max="9224" width="0.94140625" customWidth="1"/>
    <col min="9473" max="9473" width="8.76171875" customWidth="1"/>
    <col min="9474" max="9474" width="8.4921875" customWidth="1"/>
    <col min="9475" max="9475" width="40.859375" customWidth="1"/>
    <col min="9476" max="9476" width="8.22265625" customWidth="1"/>
    <col min="9477" max="9477" width="9.84375" bestFit="1" customWidth="1"/>
    <col min="9478" max="9478" width="10.78515625" customWidth="1"/>
    <col min="9479" max="9479" width="13.21484375" customWidth="1"/>
    <col min="9480" max="9480" width="0.94140625" customWidth="1"/>
    <col min="9729" max="9729" width="8.76171875" customWidth="1"/>
    <col min="9730" max="9730" width="8.4921875" customWidth="1"/>
    <col min="9731" max="9731" width="40.859375" customWidth="1"/>
    <col min="9732" max="9732" width="8.22265625" customWidth="1"/>
    <col min="9733" max="9733" width="9.84375" bestFit="1" customWidth="1"/>
    <col min="9734" max="9734" width="10.78515625" customWidth="1"/>
    <col min="9735" max="9735" width="13.21484375" customWidth="1"/>
    <col min="9736" max="9736" width="0.94140625" customWidth="1"/>
    <col min="9985" max="9985" width="8.76171875" customWidth="1"/>
    <col min="9986" max="9986" width="8.4921875" customWidth="1"/>
    <col min="9987" max="9987" width="40.859375" customWidth="1"/>
    <col min="9988" max="9988" width="8.22265625" customWidth="1"/>
    <col min="9989" max="9989" width="9.84375" bestFit="1" customWidth="1"/>
    <col min="9990" max="9990" width="10.78515625" customWidth="1"/>
    <col min="9991" max="9991" width="13.21484375" customWidth="1"/>
    <col min="9992" max="9992" width="0.94140625" customWidth="1"/>
    <col min="10241" max="10241" width="8.76171875" customWidth="1"/>
    <col min="10242" max="10242" width="8.4921875" customWidth="1"/>
    <col min="10243" max="10243" width="40.859375" customWidth="1"/>
    <col min="10244" max="10244" width="8.22265625" customWidth="1"/>
    <col min="10245" max="10245" width="9.84375" bestFit="1" customWidth="1"/>
    <col min="10246" max="10246" width="10.78515625" customWidth="1"/>
    <col min="10247" max="10247" width="13.21484375" customWidth="1"/>
    <col min="10248" max="10248" width="0.94140625" customWidth="1"/>
    <col min="10497" max="10497" width="8.76171875" customWidth="1"/>
    <col min="10498" max="10498" width="8.4921875" customWidth="1"/>
    <col min="10499" max="10499" width="40.859375" customWidth="1"/>
    <col min="10500" max="10500" width="8.22265625" customWidth="1"/>
    <col min="10501" max="10501" width="9.84375" bestFit="1" customWidth="1"/>
    <col min="10502" max="10502" width="10.78515625" customWidth="1"/>
    <col min="10503" max="10503" width="13.21484375" customWidth="1"/>
    <col min="10504" max="10504" width="0.94140625" customWidth="1"/>
    <col min="10753" max="10753" width="8.76171875" customWidth="1"/>
    <col min="10754" max="10754" width="8.4921875" customWidth="1"/>
    <col min="10755" max="10755" width="40.859375" customWidth="1"/>
    <col min="10756" max="10756" width="8.22265625" customWidth="1"/>
    <col min="10757" max="10757" width="9.84375" bestFit="1" customWidth="1"/>
    <col min="10758" max="10758" width="10.78515625" customWidth="1"/>
    <col min="10759" max="10759" width="13.21484375" customWidth="1"/>
    <col min="10760" max="10760" width="0.94140625" customWidth="1"/>
    <col min="11009" max="11009" width="8.76171875" customWidth="1"/>
    <col min="11010" max="11010" width="8.4921875" customWidth="1"/>
    <col min="11011" max="11011" width="40.859375" customWidth="1"/>
    <col min="11012" max="11012" width="8.22265625" customWidth="1"/>
    <col min="11013" max="11013" width="9.84375" bestFit="1" customWidth="1"/>
    <col min="11014" max="11014" width="10.78515625" customWidth="1"/>
    <col min="11015" max="11015" width="13.21484375" customWidth="1"/>
    <col min="11016" max="11016" width="0.94140625" customWidth="1"/>
    <col min="11265" max="11265" width="8.76171875" customWidth="1"/>
    <col min="11266" max="11266" width="8.4921875" customWidth="1"/>
    <col min="11267" max="11267" width="40.859375" customWidth="1"/>
    <col min="11268" max="11268" width="8.22265625" customWidth="1"/>
    <col min="11269" max="11269" width="9.84375" bestFit="1" customWidth="1"/>
    <col min="11270" max="11270" width="10.78515625" customWidth="1"/>
    <col min="11271" max="11271" width="13.21484375" customWidth="1"/>
    <col min="11272" max="11272" width="0.94140625" customWidth="1"/>
    <col min="11521" max="11521" width="8.76171875" customWidth="1"/>
    <col min="11522" max="11522" width="8.4921875" customWidth="1"/>
    <col min="11523" max="11523" width="40.859375" customWidth="1"/>
    <col min="11524" max="11524" width="8.22265625" customWidth="1"/>
    <col min="11525" max="11525" width="9.84375" bestFit="1" customWidth="1"/>
    <col min="11526" max="11526" width="10.78515625" customWidth="1"/>
    <col min="11527" max="11527" width="13.21484375" customWidth="1"/>
    <col min="11528" max="11528" width="0.94140625" customWidth="1"/>
    <col min="11777" max="11777" width="8.76171875" customWidth="1"/>
    <col min="11778" max="11778" width="8.4921875" customWidth="1"/>
    <col min="11779" max="11779" width="40.859375" customWidth="1"/>
    <col min="11780" max="11780" width="8.22265625" customWidth="1"/>
    <col min="11781" max="11781" width="9.84375" bestFit="1" customWidth="1"/>
    <col min="11782" max="11782" width="10.78515625" customWidth="1"/>
    <col min="11783" max="11783" width="13.21484375" customWidth="1"/>
    <col min="11784" max="11784" width="0.94140625" customWidth="1"/>
    <col min="12033" max="12033" width="8.76171875" customWidth="1"/>
    <col min="12034" max="12034" width="8.4921875" customWidth="1"/>
    <col min="12035" max="12035" width="40.859375" customWidth="1"/>
    <col min="12036" max="12036" width="8.22265625" customWidth="1"/>
    <col min="12037" max="12037" width="9.84375" bestFit="1" customWidth="1"/>
    <col min="12038" max="12038" width="10.78515625" customWidth="1"/>
    <col min="12039" max="12039" width="13.21484375" customWidth="1"/>
    <col min="12040" max="12040" width="0.94140625" customWidth="1"/>
    <col min="12289" max="12289" width="8.76171875" customWidth="1"/>
    <col min="12290" max="12290" width="8.4921875" customWidth="1"/>
    <col min="12291" max="12291" width="40.859375" customWidth="1"/>
    <col min="12292" max="12292" width="8.22265625" customWidth="1"/>
    <col min="12293" max="12293" width="9.84375" bestFit="1" customWidth="1"/>
    <col min="12294" max="12294" width="10.78515625" customWidth="1"/>
    <col min="12295" max="12295" width="13.21484375" customWidth="1"/>
    <col min="12296" max="12296" width="0.94140625" customWidth="1"/>
    <col min="12545" max="12545" width="8.76171875" customWidth="1"/>
    <col min="12546" max="12546" width="8.4921875" customWidth="1"/>
    <col min="12547" max="12547" width="40.859375" customWidth="1"/>
    <col min="12548" max="12548" width="8.22265625" customWidth="1"/>
    <col min="12549" max="12549" width="9.84375" bestFit="1" customWidth="1"/>
    <col min="12550" max="12550" width="10.78515625" customWidth="1"/>
    <col min="12551" max="12551" width="13.21484375" customWidth="1"/>
    <col min="12552" max="12552" width="0.94140625" customWidth="1"/>
    <col min="12801" max="12801" width="8.76171875" customWidth="1"/>
    <col min="12802" max="12802" width="8.4921875" customWidth="1"/>
    <col min="12803" max="12803" width="40.859375" customWidth="1"/>
    <col min="12804" max="12804" width="8.22265625" customWidth="1"/>
    <col min="12805" max="12805" width="9.84375" bestFit="1" customWidth="1"/>
    <col min="12806" max="12806" width="10.78515625" customWidth="1"/>
    <col min="12807" max="12807" width="13.21484375" customWidth="1"/>
    <col min="12808" max="12808" width="0.94140625" customWidth="1"/>
    <col min="13057" max="13057" width="8.76171875" customWidth="1"/>
    <col min="13058" max="13058" width="8.4921875" customWidth="1"/>
    <col min="13059" max="13059" width="40.859375" customWidth="1"/>
    <col min="13060" max="13060" width="8.22265625" customWidth="1"/>
    <col min="13061" max="13061" width="9.84375" bestFit="1" customWidth="1"/>
    <col min="13062" max="13062" width="10.78515625" customWidth="1"/>
    <col min="13063" max="13063" width="13.21484375" customWidth="1"/>
    <col min="13064" max="13064" width="0.94140625" customWidth="1"/>
    <col min="13313" max="13313" width="8.76171875" customWidth="1"/>
    <col min="13314" max="13314" width="8.4921875" customWidth="1"/>
    <col min="13315" max="13315" width="40.859375" customWidth="1"/>
    <col min="13316" max="13316" width="8.22265625" customWidth="1"/>
    <col min="13317" max="13317" width="9.84375" bestFit="1" customWidth="1"/>
    <col min="13318" max="13318" width="10.78515625" customWidth="1"/>
    <col min="13319" max="13319" width="13.21484375" customWidth="1"/>
    <col min="13320" max="13320" width="0.94140625" customWidth="1"/>
    <col min="13569" max="13569" width="8.76171875" customWidth="1"/>
    <col min="13570" max="13570" width="8.4921875" customWidth="1"/>
    <col min="13571" max="13571" width="40.859375" customWidth="1"/>
    <col min="13572" max="13572" width="8.22265625" customWidth="1"/>
    <col min="13573" max="13573" width="9.84375" bestFit="1" customWidth="1"/>
    <col min="13574" max="13574" width="10.78515625" customWidth="1"/>
    <col min="13575" max="13575" width="13.21484375" customWidth="1"/>
    <col min="13576" max="13576" width="0.94140625" customWidth="1"/>
    <col min="13825" max="13825" width="8.76171875" customWidth="1"/>
    <col min="13826" max="13826" width="8.4921875" customWidth="1"/>
    <col min="13827" max="13827" width="40.859375" customWidth="1"/>
    <col min="13828" max="13828" width="8.22265625" customWidth="1"/>
    <col min="13829" max="13829" width="9.84375" bestFit="1" customWidth="1"/>
    <col min="13830" max="13830" width="10.78515625" customWidth="1"/>
    <col min="13831" max="13831" width="13.21484375" customWidth="1"/>
    <col min="13832" max="13832" width="0.94140625" customWidth="1"/>
    <col min="14081" max="14081" width="8.76171875" customWidth="1"/>
    <col min="14082" max="14082" width="8.4921875" customWidth="1"/>
    <col min="14083" max="14083" width="40.859375" customWidth="1"/>
    <col min="14084" max="14084" width="8.22265625" customWidth="1"/>
    <col min="14085" max="14085" width="9.84375" bestFit="1" customWidth="1"/>
    <col min="14086" max="14086" width="10.78515625" customWidth="1"/>
    <col min="14087" max="14087" width="13.21484375" customWidth="1"/>
    <col min="14088" max="14088" width="0.94140625" customWidth="1"/>
    <col min="14337" max="14337" width="8.76171875" customWidth="1"/>
    <col min="14338" max="14338" width="8.4921875" customWidth="1"/>
    <col min="14339" max="14339" width="40.859375" customWidth="1"/>
    <col min="14340" max="14340" width="8.22265625" customWidth="1"/>
    <col min="14341" max="14341" width="9.84375" bestFit="1" customWidth="1"/>
    <col min="14342" max="14342" width="10.78515625" customWidth="1"/>
    <col min="14343" max="14343" width="13.21484375" customWidth="1"/>
    <col min="14344" max="14344" width="0.94140625" customWidth="1"/>
    <col min="14593" max="14593" width="8.76171875" customWidth="1"/>
    <col min="14594" max="14594" width="8.4921875" customWidth="1"/>
    <col min="14595" max="14595" width="40.859375" customWidth="1"/>
    <col min="14596" max="14596" width="8.22265625" customWidth="1"/>
    <col min="14597" max="14597" width="9.84375" bestFit="1" customWidth="1"/>
    <col min="14598" max="14598" width="10.78515625" customWidth="1"/>
    <col min="14599" max="14599" width="13.21484375" customWidth="1"/>
    <col min="14600" max="14600" width="0.94140625" customWidth="1"/>
    <col min="14849" max="14849" width="8.76171875" customWidth="1"/>
    <col min="14850" max="14850" width="8.4921875" customWidth="1"/>
    <col min="14851" max="14851" width="40.859375" customWidth="1"/>
    <col min="14852" max="14852" width="8.22265625" customWidth="1"/>
    <col min="14853" max="14853" width="9.84375" bestFit="1" customWidth="1"/>
    <col min="14854" max="14854" width="10.78515625" customWidth="1"/>
    <col min="14855" max="14855" width="13.21484375" customWidth="1"/>
    <col min="14856" max="14856" width="0.94140625" customWidth="1"/>
    <col min="15105" max="15105" width="8.76171875" customWidth="1"/>
    <col min="15106" max="15106" width="8.4921875" customWidth="1"/>
    <col min="15107" max="15107" width="40.859375" customWidth="1"/>
    <col min="15108" max="15108" width="8.22265625" customWidth="1"/>
    <col min="15109" max="15109" width="9.84375" bestFit="1" customWidth="1"/>
    <col min="15110" max="15110" width="10.78515625" customWidth="1"/>
    <col min="15111" max="15111" width="13.21484375" customWidth="1"/>
    <col min="15112" max="15112" width="0.94140625" customWidth="1"/>
    <col min="15361" max="15361" width="8.76171875" customWidth="1"/>
    <col min="15362" max="15362" width="8.4921875" customWidth="1"/>
    <col min="15363" max="15363" width="40.859375" customWidth="1"/>
    <col min="15364" max="15364" width="8.22265625" customWidth="1"/>
    <col min="15365" max="15365" width="9.84375" bestFit="1" customWidth="1"/>
    <col min="15366" max="15366" width="10.78515625" customWidth="1"/>
    <col min="15367" max="15367" width="13.21484375" customWidth="1"/>
    <col min="15368" max="15368" width="0.94140625" customWidth="1"/>
    <col min="15617" max="15617" width="8.76171875" customWidth="1"/>
    <col min="15618" max="15618" width="8.4921875" customWidth="1"/>
    <col min="15619" max="15619" width="40.859375" customWidth="1"/>
    <col min="15620" max="15620" width="8.22265625" customWidth="1"/>
    <col min="15621" max="15621" width="9.84375" bestFit="1" customWidth="1"/>
    <col min="15622" max="15622" width="10.78515625" customWidth="1"/>
    <col min="15623" max="15623" width="13.21484375" customWidth="1"/>
    <col min="15624" max="15624" width="0.94140625" customWidth="1"/>
    <col min="15873" max="15873" width="8.76171875" customWidth="1"/>
    <col min="15874" max="15874" width="8.4921875" customWidth="1"/>
    <col min="15875" max="15875" width="40.859375" customWidth="1"/>
    <col min="15876" max="15876" width="8.22265625" customWidth="1"/>
    <col min="15877" max="15877" width="9.84375" bestFit="1" customWidth="1"/>
    <col min="15878" max="15878" width="10.78515625" customWidth="1"/>
    <col min="15879" max="15879" width="13.21484375" customWidth="1"/>
    <col min="15880" max="15880" width="0.94140625" customWidth="1"/>
    <col min="16129" max="16129" width="8.76171875" customWidth="1"/>
    <col min="16130" max="16130" width="8.4921875" customWidth="1"/>
    <col min="16131" max="16131" width="40.859375" customWidth="1"/>
    <col min="16132" max="16132" width="8.22265625" customWidth="1"/>
    <col min="16133" max="16133" width="9.84375" bestFit="1" customWidth="1"/>
    <col min="16134" max="16134" width="10.78515625" customWidth="1"/>
    <col min="16135" max="16135" width="13.21484375" customWidth="1"/>
    <col min="16136" max="16136" width="0.94140625" customWidth="1"/>
  </cols>
  <sheetData>
    <row r="1" spans="1:8" ht="13.5" x14ac:dyDescent="0.15">
      <c r="A1" s="506" t="s">
        <v>381</v>
      </c>
      <c r="B1" s="506"/>
      <c r="C1" s="506"/>
      <c r="D1" s="506"/>
      <c r="E1" s="506"/>
      <c r="F1" s="506"/>
      <c r="G1" s="227"/>
    </row>
    <row r="2" spans="1:8" ht="15" customHeight="1" x14ac:dyDescent="0.15">
      <c r="A2" s="507" t="s">
        <v>447</v>
      </c>
      <c r="B2" s="507"/>
      <c r="C2" s="507"/>
      <c r="D2" s="507"/>
      <c r="E2" s="507"/>
      <c r="F2" s="507"/>
      <c r="G2" s="227"/>
    </row>
    <row r="3" spans="1:8" ht="14.25" thickBot="1" x14ac:dyDescent="0.2">
      <c r="A3" s="506"/>
      <c r="B3" s="506"/>
      <c r="C3" s="506"/>
      <c r="D3" s="506"/>
      <c r="E3" s="506"/>
      <c r="F3" s="506"/>
      <c r="G3" s="227"/>
    </row>
    <row r="4" spans="1:8" ht="8.25" hidden="1" customHeight="1" thickBot="1" x14ac:dyDescent="0.2">
      <c r="A4" s="228"/>
      <c r="B4" s="228"/>
      <c r="C4" s="228"/>
      <c r="D4" s="229"/>
      <c r="E4" s="230"/>
      <c r="F4" s="231"/>
      <c r="G4" s="232"/>
      <c r="H4" s="233"/>
    </row>
    <row r="5" spans="1:8" ht="13.5" x14ac:dyDescent="0.15">
      <c r="A5" s="234" t="s">
        <v>351</v>
      </c>
      <c r="B5" s="235" t="s">
        <v>382</v>
      </c>
      <c r="C5" s="236" t="s">
        <v>383</v>
      </c>
      <c r="D5" s="237" t="s">
        <v>384</v>
      </c>
      <c r="E5" s="238" t="s">
        <v>385</v>
      </c>
      <c r="F5" s="237" t="s">
        <v>386</v>
      </c>
      <c r="G5" s="239" t="s">
        <v>387</v>
      </c>
      <c r="H5" s="240"/>
    </row>
    <row r="6" spans="1:8" ht="16.5" customHeight="1" thickBot="1" x14ac:dyDescent="0.2">
      <c r="A6" s="241" t="s">
        <v>8</v>
      </c>
      <c r="B6" s="242" t="s">
        <v>388</v>
      </c>
      <c r="C6" s="243"/>
      <c r="D6" s="244"/>
      <c r="E6" s="245"/>
      <c r="F6" s="246"/>
      <c r="G6" s="247"/>
      <c r="H6" s="240"/>
    </row>
    <row r="7" spans="1:8" ht="13.35" customHeight="1" x14ac:dyDescent="0.15">
      <c r="A7" s="268"/>
      <c r="B7" s="269"/>
      <c r="C7" s="269"/>
      <c r="D7" s="270"/>
      <c r="E7" s="271"/>
      <c r="F7" s="272"/>
      <c r="G7" s="273"/>
      <c r="H7" s="233"/>
    </row>
    <row r="8" spans="1:8" ht="13.35" customHeight="1" x14ac:dyDescent="0.15">
      <c r="A8" s="274">
        <v>1</v>
      </c>
      <c r="B8" s="275" t="s">
        <v>389</v>
      </c>
      <c r="C8" s="276" t="s">
        <v>390</v>
      </c>
      <c r="D8" s="277"/>
      <c r="E8" s="278"/>
      <c r="F8" s="279"/>
      <c r="G8" s="280"/>
      <c r="H8" s="233"/>
    </row>
    <row r="9" spans="1:8" ht="13.35" customHeight="1" x14ac:dyDescent="0.15">
      <c r="A9" s="274"/>
      <c r="B9" s="275" t="s">
        <v>391</v>
      </c>
      <c r="C9" s="281"/>
      <c r="D9" s="277"/>
      <c r="E9" s="278"/>
      <c r="F9" s="279"/>
      <c r="G9" s="280"/>
      <c r="H9" s="233"/>
    </row>
    <row r="10" spans="1:8" x14ac:dyDescent="0.15">
      <c r="A10" s="282">
        <v>1.1000000000000001</v>
      </c>
      <c r="B10" s="283">
        <v>8.3000000000000007</v>
      </c>
      <c r="C10" s="284" t="s">
        <v>392</v>
      </c>
      <c r="D10" s="278"/>
      <c r="E10" s="278"/>
      <c r="F10" s="279"/>
      <c r="G10" s="280"/>
      <c r="H10" s="248"/>
    </row>
    <row r="11" spans="1:8" x14ac:dyDescent="0.15">
      <c r="A11" s="285" t="s">
        <v>347</v>
      </c>
      <c r="B11" s="283"/>
      <c r="C11" s="286" t="s">
        <v>393</v>
      </c>
      <c r="D11" s="278" t="s">
        <v>26</v>
      </c>
      <c r="E11" s="278">
        <v>1</v>
      </c>
      <c r="F11" s="279"/>
      <c r="G11" s="280"/>
      <c r="H11" s="248"/>
    </row>
    <row r="12" spans="1:8" x14ac:dyDescent="0.15">
      <c r="A12" s="285" t="s">
        <v>348</v>
      </c>
      <c r="B12" s="283"/>
      <c r="C12" s="286" t="s">
        <v>394</v>
      </c>
      <c r="D12" s="278" t="s">
        <v>26</v>
      </c>
      <c r="E12" s="278">
        <v>1</v>
      </c>
      <c r="F12" s="279"/>
      <c r="G12" s="280"/>
      <c r="H12" s="248"/>
    </row>
    <row r="13" spans="1:8" x14ac:dyDescent="0.15">
      <c r="A13" s="285" t="s">
        <v>349</v>
      </c>
      <c r="B13" s="287"/>
      <c r="C13" s="286" t="s">
        <v>395</v>
      </c>
      <c r="D13" s="278" t="s">
        <v>268</v>
      </c>
      <c r="E13" s="278">
        <v>1</v>
      </c>
      <c r="F13" s="279"/>
      <c r="G13" s="280">
        <f>+F13*E13</f>
        <v>0</v>
      </c>
      <c r="H13" s="248"/>
    </row>
    <row r="14" spans="1:8" ht="39" customHeight="1" x14ac:dyDescent="0.15">
      <c r="A14" s="285" t="s">
        <v>350</v>
      </c>
      <c r="B14" s="287"/>
      <c r="C14" s="286" t="s">
        <v>396</v>
      </c>
      <c r="D14" s="278" t="s">
        <v>268</v>
      </c>
      <c r="E14" s="278">
        <v>1</v>
      </c>
      <c r="F14" s="279"/>
      <c r="G14" s="280">
        <f>+F14*E14</f>
        <v>0</v>
      </c>
      <c r="H14" s="248"/>
    </row>
    <row r="15" spans="1:8" ht="12" customHeight="1" x14ac:dyDescent="0.15">
      <c r="A15" s="285"/>
      <c r="B15" s="287"/>
      <c r="C15" s="286"/>
      <c r="D15" s="278"/>
      <c r="E15" s="278"/>
      <c r="F15" s="279"/>
      <c r="G15" s="280"/>
      <c r="H15" s="248"/>
    </row>
    <row r="16" spans="1:8" x14ac:dyDescent="0.15">
      <c r="A16" s="285">
        <v>1.2</v>
      </c>
      <c r="B16" s="287"/>
      <c r="C16" s="288" t="s">
        <v>397</v>
      </c>
      <c r="D16" s="278"/>
      <c r="E16" s="278"/>
      <c r="F16" s="279"/>
      <c r="G16" s="280">
        <f t="shared" ref="G16:G21" si="0">+F16*E16</f>
        <v>0</v>
      </c>
      <c r="H16" s="248"/>
    </row>
    <row r="17" spans="1:8" x14ac:dyDescent="0.15">
      <c r="A17" s="285" t="s">
        <v>398</v>
      </c>
      <c r="B17" s="287"/>
      <c r="C17" s="289" t="s">
        <v>399</v>
      </c>
      <c r="D17" s="278" t="s">
        <v>268</v>
      </c>
      <c r="E17" s="278">
        <v>1</v>
      </c>
      <c r="F17" s="279"/>
      <c r="G17" s="280">
        <f t="shared" si="0"/>
        <v>0</v>
      </c>
      <c r="H17" s="248"/>
    </row>
    <row r="18" spans="1:8" ht="15.75" x14ac:dyDescent="0.15">
      <c r="A18" s="285" t="s">
        <v>400</v>
      </c>
      <c r="B18" s="287"/>
      <c r="C18" s="289" t="s">
        <v>401</v>
      </c>
      <c r="D18" s="278" t="s">
        <v>268</v>
      </c>
      <c r="E18" s="278">
        <v>1</v>
      </c>
      <c r="F18" s="279"/>
      <c r="G18" s="280">
        <f t="shared" si="0"/>
        <v>0</v>
      </c>
      <c r="H18" s="248"/>
    </row>
    <row r="19" spans="1:8" x14ac:dyDescent="0.15">
      <c r="A19" s="285" t="s">
        <v>402</v>
      </c>
      <c r="B19" s="287"/>
      <c r="C19" s="289" t="s">
        <v>403</v>
      </c>
      <c r="D19" s="278" t="s">
        <v>268</v>
      </c>
      <c r="E19" s="278">
        <v>1</v>
      </c>
      <c r="F19" s="279"/>
      <c r="G19" s="280">
        <f t="shared" si="0"/>
        <v>0</v>
      </c>
      <c r="H19" s="248"/>
    </row>
    <row r="20" spans="1:8" ht="12.75" customHeight="1" x14ac:dyDescent="0.15">
      <c r="A20" s="285" t="s">
        <v>404</v>
      </c>
      <c r="B20" s="287"/>
      <c r="C20" s="289" t="s">
        <v>405</v>
      </c>
      <c r="D20" s="278" t="s">
        <v>268</v>
      </c>
      <c r="E20" s="278">
        <v>1</v>
      </c>
      <c r="F20" s="279"/>
      <c r="G20" s="280">
        <f t="shared" si="0"/>
        <v>0</v>
      </c>
      <c r="H20" s="248"/>
    </row>
    <row r="21" spans="1:8" ht="12.75" customHeight="1" x14ac:dyDescent="0.15">
      <c r="A21" s="285" t="s">
        <v>406</v>
      </c>
      <c r="B21" s="287"/>
      <c r="C21" s="289" t="s">
        <v>407</v>
      </c>
      <c r="D21" s="278" t="s">
        <v>268</v>
      </c>
      <c r="E21" s="278">
        <v>1</v>
      </c>
      <c r="F21" s="279"/>
      <c r="G21" s="280">
        <f t="shared" si="0"/>
        <v>0</v>
      </c>
      <c r="H21" s="248"/>
    </row>
    <row r="22" spans="1:8" ht="12" customHeight="1" x14ac:dyDescent="0.15">
      <c r="A22" s="285"/>
      <c r="B22" s="287"/>
      <c r="C22" s="289"/>
      <c r="D22" s="278"/>
      <c r="E22" s="278"/>
      <c r="F22" s="279"/>
      <c r="G22" s="280"/>
      <c r="H22" s="248"/>
    </row>
    <row r="23" spans="1:8" ht="31.5" x14ac:dyDescent="0.15">
      <c r="A23" s="285">
        <v>1.3</v>
      </c>
      <c r="B23" s="287"/>
      <c r="C23" s="289" t="s">
        <v>408</v>
      </c>
      <c r="D23" s="278" t="s">
        <v>268</v>
      </c>
      <c r="E23" s="278">
        <v>1</v>
      </c>
      <c r="F23" s="279"/>
      <c r="G23" s="280">
        <f>+F23*E23</f>
        <v>0</v>
      </c>
      <c r="H23" s="248"/>
    </row>
    <row r="24" spans="1:8" ht="13.5" x14ac:dyDescent="0.15">
      <c r="A24" s="285">
        <v>1.4</v>
      </c>
      <c r="B24" s="287"/>
      <c r="C24" s="289" t="s">
        <v>409</v>
      </c>
      <c r="D24" s="278" t="s">
        <v>244</v>
      </c>
      <c r="E24" s="278">
        <v>1</v>
      </c>
      <c r="F24" s="279"/>
      <c r="G24" s="280"/>
      <c r="H24" s="248"/>
    </row>
    <row r="25" spans="1:8" ht="12" customHeight="1" x14ac:dyDescent="0.15">
      <c r="A25" s="285"/>
      <c r="B25" s="287"/>
      <c r="C25" s="289"/>
      <c r="D25" s="278"/>
      <c r="E25" s="278"/>
      <c r="F25" s="279"/>
      <c r="G25" s="280">
        <f t="shared" ref="G25:G36" si="1">+F25*E25</f>
        <v>0</v>
      </c>
      <c r="H25" s="248"/>
    </row>
    <row r="26" spans="1:8" x14ac:dyDescent="0.15">
      <c r="A26" s="274">
        <v>1.5</v>
      </c>
      <c r="B26" s="290">
        <v>8.4</v>
      </c>
      <c r="C26" s="291" t="s">
        <v>410</v>
      </c>
      <c r="D26" s="278"/>
      <c r="E26" s="278"/>
      <c r="F26" s="279"/>
      <c r="G26" s="280">
        <f t="shared" si="1"/>
        <v>0</v>
      </c>
      <c r="H26" s="248"/>
    </row>
    <row r="27" spans="1:8" x14ac:dyDescent="0.15">
      <c r="A27" s="285" t="s">
        <v>411</v>
      </c>
      <c r="B27" s="287"/>
      <c r="C27" s="286" t="s">
        <v>395</v>
      </c>
      <c r="D27" s="278" t="s">
        <v>412</v>
      </c>
      <c r="E27" s="278">
        <v>6</v>
      </c>
      <c r="F27" s="279"/>
      <c r="G27" s="280">
        <f t="shared" si="1"/>
        <v>0</v>
      </c>
      <c r="H27" s="248"/>
    </row>
    <row r="28" spans="1:8" ht="12" customHeight="1" x14ac:dyDescent="0.15">
      <c r="A28" s="285"/>
      <c r="B28" s="287"/>
      <c r="C28" s="289"/>
      <c r="D28" s="278"/>
      <c r="E28" s="278"/>
      <c r="F28" s="279"/>
      <c r="G28" s="280">
        <f t="shared" si="1"/>
        <v>0</v>
      </c>
      <c r="H28" s="248"/>
    </row>
    <row r="29" spans="1:8" ht="12.75" customHeight="1" x14ac:dyDescent="0.15">
      <c r="A29" s="285" t="s">
        <v>413</v>
      </c>
      <c r="B29" s="287"/>
      <c r="C29" s="292" t="s">
        <v>414</v>
      </c>
      <c r="D29" s="278"/>
      <c r="E29" s="278"/>
      <c r="F29" s="278"/>
      <c r="G29" s="280">
        <f t="shared" si="1"/>
        <v>0</v>
      </c>
      <c r="H29" s="248"/>
    </row>
    <row r="30" spans="1:8" x14ac:dyDescent="0.15">
      <c r="A30" s="285" t="s">
        <v>415</v>
      </c>
      <c r="B30" s="287"/>
      <c r="C30" s="289" t="s">
        <v>399</v>
      </c>
      <c r="D30" s="278" t="s">
        <v>416</v>
      </c>
      <c r="E30" s="278">
        <v>6</v>
      </c>
      <c r="F30" s="278"/>
      <c r="G30" s="280">
        <f t="shared" si="1"/>
        <v>0</v>
      </c>
      <c r="H30" s="248"/>
    </row>
    <row r="31" spans="1:8" ht="13.5" x14ac:dyDescent="0.15">
      <c r="A31" s="285" t="s">
        <v>417</v>
      </c>
      <c r="B31" s="287"/>
      <c r="C31" s="289" t="s">
        <v>418</v>
      </c>
      <c r="D31" s="278" t="s">
        <v>416</v>
      </c>
      <c r="E31" s="278">
        <v>6</v>
      </c>
      <c r="F31" s="279"/>
      <c r="G31" s="280">
        <f t="shared" si="1"/>
        <v>0</v>
      </c>
      <c r="H31" s="248"/>
    </row>
    <row r="32" spans="1:8" ht="13.5" customHeight="1" x14ac:dyDescent="0.15">
      <c r="A32" s="285" t="s">
        <v>419</v>
      </c>
      <c r="B32" s="287"/>
      <c r="C32" s="289" t="s">
        <v>403</v>
      </c>
      <c r="D32" s="278" t="s">
        <v>416</v>
      </c>
      <c r="E32" s="278">
        <v>6</v>
      </c>
      <c r="F32" s="278"/>
      <c r="G32" s="280">
        <f t="shared" si="1"/>
        <v>0</v>
      </c>
      <c r="H32" s="248"/>
    </row>
    <row r="33" spans="1:8" ht="12.75" customHeight="1" x14ac:dyDescent="0.15">
      <c r="A33" s="285" t="s">
        <v>420</v>
      </c>
      <c r="B33" s="287"/>
      <c r="C33" s="289" t="s">
        <v>421</v>
      </c>
      <c r="D33" s="278" t="s">
        <v>416</v>
      </c>
      <c r="E33" s="278">
        <v>6</v>
      </c>
      <c r="F33" s="278"/>
      <c r="G33" s="280">
        <f t="shared" si="1"/>
        <v>0</v>
      </c>
      <c r="H33" s="248"/>
    </row>
    <row r="34" spans="1:8" ht="12" customHeight="1" x14ac:dyDescent="0.15">
      <c r="A34" s="285"/>
      <c r="B34" s="287"/>
      <c r="C34" s="289"/>
      <c r="D34" s="278"/>
      <c r="E34" s="278"/>
      <c r="F34" s="278"/>
      <c r="G34" s="280">
        <f t="shared" si="1"/>
        <v>0</v>
      </c>
      <c r="H34" s="248"/>
    </row>
    <row r="35" spans="1:8" x14ac:dyDescent="0.15">
      <c r="A35" s="285" t="s">
        <v>422</v>
      </c>
      <c r="B35" s="287"/>
      <c r="C35" s="289" t="s">
        <v>423</v>
      </c>
      <c r="D35" s="278" t="s">
        <v>448</v>
      </c>
      <c r="E35" s="278">
        <v>1</v>
      </c>
      <c r="F35" s="278">
        <v>20000</v>
      </c>
      <c r="G35" s="280">
        <f t="shared" si="1"/>
        <v>20000</v>
      </c>
      <c r="H35" s="248"/>
    </row>
    <row r="36" spans="1:8" ht="12.75" customHeight="1" x14ac:dyDescent="0.15">
      <c r="A36" s="285" t="s">
        <v>424</v>
      </c>
      <c r="B36" s="287"/>
      <c r="C36" s="289" t="s">
        <v>425</v>
      </c>
      <c r="D36" s="278" t="s">
        <v>416</v>
      </c>
      <c r="E36" s="278">
        <v>5</v>
      </c>
      <c r="F36" s="278">
        <v>6500</v>
      </c>
      <c r="G36" s="280">
        <f t="shared" si="1"/>
        <v>32500</v>
      </c>
      <c r="H36" s="248"/>
    </row>
    <row r="37" spans="1:8" ht="12.75" customHeight="1" x14ac:dyDescent="0.15">
      <c r="A37" s="285" t="s">
        <v>449</v>
      </c>
      <c r="B37" s="287"/>
      <c r="C37" s="289" t="s">
        <v>450</v>
      </c>
      <c r="D37" s="278" t="s">
        <v>36</v>
      </c>
      <c r="E37" s="279">
        <f>G35+G36</f>
        <v>52500</v>
      </c>
      <c r="F37" s="278"/>
      <c r="G37" s="280"/>
      <c r="H37" s="248"/>
    </row>
    <row r="38" spans="1:8" x14ac:dyDescent="0.15">
      <c r="A38" s="285"/>
      <c r="B38" s="287"/>
      <c r="C38" s="289"/>
      <c r="D38" s="278"/>
      <c r="E38" s="278"/>
      <c r="F38" s="278"/>
      <c r="G38" s="280"/>
      <c r="H38" s="248"/>
    </row>
    <row r="39" spans="1:8" x14ac:dyDescent="0.15">
      <c r="A39" s="285"/>
      <c r="B39" s="287"/>
      <c r="C39" s="292" t="s">
        <v>426</v>
      </c>
      <c r="D39" s="278"/>
      <c r="E39" s="278"/>
      <c r="F39" s="278"/>
      <c r="G39" s="280"/>
      <c r="H39" s="248"/>
    </row>
    <row r="40" spans="1:8" ht="42" x14ac:dyDescent="0.15">
      <c r="A40" s="285" t="s">
        <v>427</v>
      </c>
      <c r="B40" s="287"/>
      <c r="C40" s="289" t="s">
        <v>428</v>
      </c>
      <c r="D40" s="278" t="s">
        <v>429</v>
      </c>
      <c r="E40" s="278">
        <v>1</v>
      </c>
      <c r="F40" s="278">
        <v>40000</v>
      </c>
      <c r="G40" s="280">
        <f>F40*E40</f>
        <v>40000</v>
      </c>
      <c r="H40" s="248"/>
    </row>
    <row r="41" spans="1:8" ht="13.5" x14ac:dyDescent="0.15">
      <c r="A41" s="285" t="s">
        <v>430</v>
      </c>
      <c r="B41" s="287"/>
      <c r="C41" s="289" t="s">
        <v>445</v>
      </c>
      <c r="D41" s="278" t="s">
        <v>36</v>
      </c>
      <c r="E41" s="278">
        <f>F40</f>
        <v>40000</v>
      </c>
      <c r="F41" s="278"/>
      <c r="G41" s="280"/>
      <c r="H41" s="248"/>
    </row>
    <row r="42" spans="1:8" x14ac:dyDescent="0.15">
      <c r="A42" s="285"/>
      <c r="B42" s="287"/>
      <c r="C42" s="289"/>
      <c r="D42" s="278"/>
      <c r="E42" s="278"/>
      <c r="F42" s="278"/>
      <c r="G42" s="280"/>
      <c r="H42" s="248"/>
    </row>
    <row r="43" spans="1:8" x14ac:dyDescent="0.15">
      <c r="A43" s="285"/>
      <c r="B43" s="287"/>
      <c r="C43" s="292" t="s">
        <v>441</v>
      </c>
      <c r="D43" s="278"/>
      <c r="E43" s="278"/>
      <c r="F43" s="278"/>
      <c r="G43" s="280"/>
      <c r="H43" s="248"/>
    </row>
    <row r="44" spans="1:8" ht="42" x14ac:dyDescent="0.15">
      <c r="A44" s="285" t="s">
        <v>442</v>
      </c>
      <c r="B44" s="287"/>
      <c r="C44" s="289" t="s">
        <v>446</v>
      </c>
      <c r="D44" s="278" t="s">
        <v>429</v>
      </c>
      <c r="E44" s="278">
        <v>1</v>
      </c>
      <c r="F44" s="278">
        <v>60000</v>
      </c>
      <c r="G44" s="280">
        <f>F44*E44</f>
        <v>60000</v>
      </c>
      <c r="H44" s="248"/>
    </row>
    <row r="45" spans="1:8" ht="13.5" x14ac:dyDescent="0.15">
      <c r="A45" s="285" t="s">
        <v>443</v>
      </c>
      <c r="B45" s="287"/>
      <c r="C45" s="289" t="s">
        <v>444</v>
      </c>
      <c r="D45" s="278" t="s">
        <v>36</v>
      </c>
      <c r="E45" s="278">
        <f>F44</f>
        <v>60000</v>
      </c>
      <c r="F45" s="278"/>
      <c r="G45" s="280"/>
      <c r="H45" s="248"/>
    </row>
    <row r="46" spans="1:8" x14ac:dyDescent="0.15">
      <c r="A46" s="285"/>
      <c r="B46" s="287"/>
      <c r="C46" s="289"/>
      <c r="D46" s="278"/>
      <c r="E46" s="278"/>
      <c r="F46" s="278"/>
      <c r="G46" s="280"/>
      <c r="H46" s="248"/>
    </row>
    <row r="47" spans="1:8" x14ac:dyDescent="0.15">
      <c r="A47" s="285">
        <v>1.6</v>
      </c>
      <c r="B47" s="287"/>
      <c r="C47" s="292" t="s">
        <v>431</v>
      </c>
      <c r="D47" s="278"/>
      <c r="E47" s="278"/>
      <c r="F47" s="278"/>
      <c r="G47" s="280"/>
      <c r="H47" s="248"/>
    </row>
    <row r="48" spans="1:8" x14ac:dyDescent="0.15">
      <c r="A48" s="285" t="s">
        <v>432</v>
      </c>
      <c r="B48" s="287"/>
      <c r="C48" s="289" t="s">
        <v>433</v>
      </c>
      <c r="D48" s="293" t="s">
        <v>268</v>
      </c>
      <c r="E48" s="278">
        <v>1</v>
      </c>
      <c r="F48" s="278"/>
      <c r="G48" s="280">
        <f>F48*E48</f>
        <v>0</v>
      </c>
      <c r="H48" s="248"/>
    </row>
    <row r="49" spans="1:8" x14ac:dyDescent="0.15">
      <c r="A49" s="285" t="s">
        <v>434</v>
      </c>
      <c r="B49" s="287"/>
      <c r="C49" s="289" t="s">
        <v>435</v>
      </c>
      <c r="D49" s="293" t="s">
        <v>268</v>
      </c>
      <c r="E49" s="278">
        <v>1</v>
      </c>
      <c r="F49" s="278"/>
      <c r="G49" s="280">
        <f>F49*E49</f>
        <v>0</v>
      </c>
      <c r="H49" s="248"/>
    </row>
    <row r="50" spans="1:8" x14ac:dyDescent="0.15">
      <c r="A50" s="285"/>
      <c r="B50" s="287"/>
      <c r="C50" s="289"/>
      <c r="D50" s="293"/>
      <c r="E50" s="278"/>
      <c r="F50" s="278"/>
      <c r="G50" s="280"/>
      <c r="H50" s="248"/>
    </row>
    <row r="51" spans="1:8" ht="21.75" x14ac:dyDescent="0.15">
      <c r="A51" s="285">
        <v>1.7</v>
      </c>
      <c r="B51" s="294" t="s">
        <v>436</v>
      </c>
      <c r="C51" s="295" t="s">
        <v>437</v>
      </c>
      <c r="D51" s="296" t="s">
        <v>438</v>
      </c>
      <c r="E51" s="296">
        <v>200</v>
      </c>
      <c r="F51" s="278"/>
      <c r="G51" s="280"/>
      <c r="H51" s="248"/>
    </row>
    <row r="52" spans="1:8" x14ac:dyDescent="0.15">
      <c r="A52" s="285"/>
      <c r="B52" s="287"/>
      <c r="C52" s="289"/>
      <c r="D52" s="278"/>
      <c r="E52" s="279"/>
      <c r="F52" s="278"/>
      <c r="G52" s="280"/>
      <c r="H52" s="248"/>
    </row>
    <row r="53" spans="1:8" ht="21.75" x14ac:dyDescent="0.15">
      <c r="A53" s="285">
        <v>1.8</v>
      </c>
      <c r="B53" s="287"/>
      <c r="C53" s="289" t="s">
        <v>439</v>
      </c>
      <c r="D53" s="278" t="s">
        <v>268</v>
      </c>
      <c r="E53" s="279">
        <v>1</v>
      </c>
      <c r="F53" s="278"/>
      <c r="G53" s="280"/>
      <c r="H53" s="248"/>
    </row>
    <row r="54" spans="1:8" x14ac:dyDescent="0.15">
      <c r="A54" s="285"/>
      <c r="B54" s="287"/>
      <c r="C54" s="289"/>
      <c r="D54" s="278"/>
      <c r="E54" s="279"/>
      <c r="F54" s="278"/>
      <c r="G54" s="280"/>
      <c r="H54" s="248"/>
    </row>
    <row r="55" spans="1:8" ht="21.75" x14ac:dyDescent="0.15">
      <c r="A55" s="285">
        <v>1.9</v>
      </c>
      <c r="B55" s="287"/>
      <c r="C55" s="289" t="s">
        <v>452</v>
      </c>
      <c r="D55" s="278" t="s">
        <v>429</v>
      </c>
      <c r="E55" s="278">
        <v>1</v>
      </c>
      <c r="F55" s="278">
        <v>20000</v>
      </c>
      <c r="G55" s="280">
        <f>F55*E55</f>
        <v>20000</v>
      </c>
      <c r="H55" s="248"/>
    </row>
    <row r="56" spans="1:8" s="263" customFormat="1" ht="22.5" customHeight="1" x14ac:dyDescent="0.15">
      <c r="A56" s="297">
        <v>1.1000000000000001</v>
      </c>
      <c r="B56" s="298"/>
      <c r="C56" s="299" t="s">
        <v>453</v>
      </c>
      <c r="D56" s="278" t="s">
        <v>36</v>
      </c>
      <c r="E56" s="278">
        <f>F55</f>
        <v>20000</v>
      </c>
      <c r="F56" s="278"/>
      <c r="G56" s="280"/>
      <c r="H56" s="267"/>
    </row>
    <row r="57" spans="1:8" x14ac:dyDescent="0.15">
      <c r="A57" s="285"/>
      <c r="B57" s="287"/>
      <c r="C57" s="289"/>
      <c r="D57" s="278"/>
      <c r="E57" s="279"/>
      <c r="F57" s="278"/>
      <c r="G57" s="280"/>
      <c r="H57" s="248"/>
    </row>
    <row r="58" spans="1:8" ht="13.5" thickBot="1" x14ac:dyDescent="0.2">
      <c r="A58" s="300"/>
      <c r="B58" s="301"/>
      <c r="C58" s="302"/>
      <c r="D58" s="303"/>
      <c r="E58" s="304"/>
      <c r="F58" s="303"/>
      <c r="G58" s="305"/>
      <c r="H58" s="248"/>
    </row>
    <row r="59" spans="1:8" ht="13.5" customHeight="1" x14ac:dyDescent="0.15">
      <c r="A59" s="249"/>
      <c r="B59" s="250"/>
      <c r="C59" s="251"/>
      <c r="D59" s="252"/>
      <c r="E59" s="252"/>
      <c r="F59" s="253"/>
      <c r="G59" s="254"/>
      <c r="H59" s="240"/>
    </row>
    <row r="60" spans="1:8" ht="13.5" customHeight="1" x14ac:dyDescent="0.15">
      <c r="A60" s="249"/>
      <c r="B60" s="250"/>
      <c r="C60" s="255" t="s">
        <v>440</v>
      </c>
      <c r="D60" s="252"/>
      <c r="E60" s="252"/>
      <c r="F60" s="254"/>
      <c r="G60" s="256"/>
      <c r="H60" s="240"/>
    </row>
    <row r="61" spans="1:8" ht="13.5" customHeight="1" thickBot="1" x14ac:dyDescent="0.2">
      <c r="A61" s="257"/>
      <c r="B61" s="258"/>
      <c r="C61" s="259"/>
      <c r="D61" s="260"/>
      <c r="E61" s="260"/>
      <c r="F61" s="261"/>
      <c r="G61" s="262"/>
      <c r="H61" s="240"/>
    </row>
  </sheetData>
  <mergeCells count="3">
    <mergeCell ref="A1:F1"/>
    <mergeCell ref="A2:F2"/>
    <mergeCell ref="A3:F3"/>
  </mergeCells>
  <phoneticPr fontId="34" type="noConversion"/>
  <printOptions horizontalCentered="1"/>
  <pageMargins left="0.59055118110236227" right="0.39370078740157483" top="0.78740157480314965" bottom="0.78740157480314965" header="0.51181102362204722" footer="0.51181102362204722"/>
  <pageSetup paperSize="9" scale="79" firstPageNumber="33" orientation="portrait" useFirstPageNumber="1" r:id="rId1"/>
  <headerFooter alignWithMargins="0">
    <oddFooter>&amp;L&amp;8MARA FENCING BOQ&amp;C&amp;8C&amp;P of C72&amp;R&amp;8P &amp; G</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A901F-239A-4A70-BBD3-524BCE87AB39}">
  <dimension ref="A1:G32"/>
  <sheetViews>
    <sheetView showZeros="0" view="pageBreakPreview" topLeftCell="A24" zoomScaleNormal="105" zoomScaleSheetLayoutView="100" workbookViewId="0">
      <selection activeCell="G34" sqref="G34"/>
    </sheetView>
  </sheetViews>
  <sheetFormatPr defaultColWidth="12.5390625" defaultRowHeight="12.75" x14ac:dyDescent="0.15"/>
  <cols>
    <col min="1" max="1" width="5.93359375" style="1" customWidth="1"/>
    <col min="2" max="2" width="8.22265625" style="1" customWidth="1"/>
    <col min="3" max="3" width="45.0390625" style="1" customWidth="1"/>
    <col min="4" max="4" width="8.8984375" style="19" customWidth="1"/>
    <col min="5" max="5" width="7.953125" style="106" customWidth="1"/>
    <col min="6" max="6" width="10.65234375" style="306" customWidth="1"/>
    <col min="7" max="7" width="14.42578125" style="306" customWidth="1"/>
    <col min="8" max="16384" width="12.5390625" style="1"/>
  </cols>
  <sheetData>
    <row r="1" spans="1:7" ht="14.1" customHeight="1" x14ac:dyDescent="0.15">
      <c r="A1" s="502" t="s">
        <v>15</v>
      </c>
      <c r="B1" s="503"/>
      <c r="C1" s="503"/>
      <c r="D1" s="503"/>
      <c r="E1" s="503"/>
      <c r="F1" s="503"/>
      <c r="G1" s="503"/>
    </row>
    <row r="2" spans="1:7" ht="14.1" customHeight="1" thickBot="1" x14ac:dyDescent="0.2">
      <c r="A2" s="502" t="s">
        <v>447</v>
      </c>
      <c r="B2" s="503"/>
      <c r="C2" s="503"/>
      <c r="D2" s="503"/>
      <c r="E2" s="503"/>
      <c r="F2" s="503"/>
      <c r="G2" s="503"/>
    </row>
    <row r="3" spans="1:7" ht="14.1" customHeight="1" thickTop="1" x14ac:dyDescent="0.15">
      <c r="A3" s="342"/>
      <c r="B3" s="343"/>
      <c r="C3" s="344"/>
      <c r="D3" s="345"/>
      <c r="E3" s="346"/>
      <c r="F3" s="347"/>
      <c r="G3" s="348"/>
    </row>
    <row r="4" spans="1:7" ht="14.1" customHeight="1" x14ac:dyDescent="0.15">
      <c r="A4" s="349" t="s">
        <v>0</v>
      </c>
      <c r="B4" s="6" t="s">
        <v>27</v>
      </c>
      <c r="C4" s="6" t="s">
        <v>28</v>
      </c>
      <c r="D4" s="6" t="s">
        <v>1</v>
      </c>
      <c r="E4" s="107" t="s">
        <v>2</v>
      </c>
      <c r="F4" s="307" t="s">
        <v>3</v>
      </c>
      <c r="G4" s="350" t="s">
        <v>37</v>
      </c>
    </row>
    <row r="5" spans="1:7" ht="14.1" customHeight="1" thickBot="1" x14ac:dyDescent="0.2">
      <c r="A5" s="351" t="s">
        <v>4</v>
      </c>
      <c r="B5" s="66"/>
      <c r="C5" s="309"/>
      <c r="D5" s="66"/>
      <c r="E5" s="112"/>
      <c r="F5" s="308"/>
      <c r="G5" s="352"/>
    </row>
    <row r="6" spans="1:7" ht="14.1" customHeight="1" x14ac:dyDescent="0.15">
      <c r="A6" s="353">
        <v>2</v>
      </c>
      <c r="B6" s="315"/>
      <c r="C6" s="316" t="s">
        <v>451</v>
      </c>
      <c r="D6" s="315"/>
      <c r="E6" s="317"/>
      <c r="F6" s="318"/>
      <c r="G6" s="354"/>
    </row>
    <row r="7" spans="1:7" ht="14.1" customHeight="1" x14ac:dyDescent="0.15">
      <c r="A7" s="355"/>
      <c r="B7" s="319"/>
      <c r="C7" s="320"/>
      <c r="D7" s="319"/>
      <c r="E7" s="321"/>
      <c r="F7" s="322"/>
      <c r="G7" s="356"/>
    </row>
    <row r="8" spans="1:7" ht="26.25" customHeight="1" x14ac:dyDescent="0.15">
      <c r="A8" s="357" t="s">
        <v>454</v>
      </c>
      <c r="B8" s="323"/>
      <c r="C8" s="324" t="s">
        <v>24</v>
      </c>
      <c r="D8" s="325"/>
      <c r="E8" s="326"/>
      <c r="F8" s="327"/>
      <c r="G8" s="356">
        <f>E8*F8</f>
        <v>0</v>
      </c>
    </row>
    <row r="9" spans="1:7" ht="19.5" customHeight="1" x14ac:dyDescent="0.15">
      <c r="A9" s="357" t="s">
        <v>455</v>
      </c>
      <c r="B9" s="323"/>
      <c r="C9" s="328" t="s">
        <v>29</v>
      </c>
      <c r="D9" s="329" t="s">
        <v>63</v>
      </c>
      <c r="E9" s="326">
        <v>40</v>
      </c>
      <c r="F9" s="330"/>
      <c r="G9" s="358"/>
    </row>
    <row r="10" spans="1:7" ht="26.25" customHeight="1" x14ac:dyDescent="0.15">
      <c r="A10" s="357" t="s">
        <v>456</v>
      </c>
      <c r="B10" s="323"/>
      <c r="C10" s="328" t="s">
        <v>30</v>
      </c>
      <c r="D10" s="329"/>
      <c r="E10" s="326"/>
      <c r="F10" s="327"/>
      <c r="G10" s="356">
        <f t="shared" ref="G10:G28" si="0">E10*F10</f>
        <v>0</v>
      </c>
    </row>
    <row r="11" spans="1:7" ht="26.25" customHeight="1" x14ac:dyDescent="0.15">
      <c r="A11" s="357"/>
      <c r="B11" s="323"/>
      <c r="C11" s="331" t="s">
        <v>379</v>
      </c>
      <c r="D11" s="329" t="s">
        <v>25</v>
      </c>
      <c r="E11" s="326">
        <v>40</v>
      </c>
      <c r="F11" s="327"/>
      <c r="G11" s="358">
        <f t="shared" si="0"/>
        <v>0</v>
      </c>
    </row>
    <row r="12" spans="1:7" ht="26.25" customHeight="1" x14ac:dyDescent="0.15">
      <c r="A12" s="357"/>
      <c r="B12" s="323"/>
      <c r="C12" s="331" t="s">
        <v>31</v>
      </c>
      <c r="D12" s="332" t="s">
        <v>25</v>
      </c>
      <c r="E12" s="326">
        <v>40</v>
      </c>
      <c r="F12" s="327"/>
      <c r="G12" s="358">
        <f t="shared" si="0"/>
        <v>0</v>
      </c>
    </row>
    <row r="13" spans="1:7" ht="26.25" customHeight="1" x14ac:dyDescent="0.15">
      <c r="A13" s="357"/>
      <c r="B13" s="323"/>
      <c r="C13" s="331" t="s">
        <v>32</v>
      </c>
      <c r="D13" s="332" t="s">
        <v>25</v>
      </c>
      <c r="E13" s="326">
        <v>3</v>
      </c>
      <c r="F13" s="327"/>
      <c r="G13" s="358">
        <f t="shared" si="0"/>
        <v>0</v>
      </c>
    </row>
    <row r="14" spans="1:7" ht="14.1" customHeight="1" x14ac:dyDescent="0.15">
      <c r="A14" s="357"/>
      <c r="B14" s="323"/>
      <c r="C14" s="331"/>
      <c r="D14" s="332"/>
      <c r="E14" s="326"/>
      <c r="F14" s="327"/>
      <c r="G14" s="358">
        <f t="shared" si="0"/>
        <v>0</v>
      </c>
    </row>
    <row r="15" spans="1:7" ht="23.25" customHeight="1" x14ac:dyDescent="0.15">
      <c r="A15" s="357" t="s">
        <v>457</v>
      </c>
      <c r="B15" s="323"/>
      <c r="C15" s="333" t="s">
        <v>242</v>
      </c>
      <c r="D15" s="332"/>
      <c r="E15" s="326"/>
      <c r="F15" s="327"/>
      <c r="G15" s="358">
        <f t="shared" si="0"/>
        <v>0</v>
      </c>
    </row>
    <row r="16" spans="1:7" ht="14.1" customHeight="1" x14ac:dyDescent="0.15">
      <c r="A16" s="357"/>
      <c r="B16" s="323"/>
      <c r="C16" s="331" t="s">
        <v>240</v>
      </c>
      <c r="D16" s="332" t="s">
        <v>5</v>
      </c>
      <c r="E16" s="326">
        <v>1000</v>
      </c>
      <c r="F16" s="327"/>
      <c r="G16" s="358">
        <f t="shared" si="0"/>
        <v>0</v>
      </c>
    </row>
    <row r="17" spans="1:7" ht="14.1" customHeight="1" x14ac:dyDescent="0.15">
      <c r="A17" s="357"/>
      <c r="B17" s="323"/>
      <c r="C17" s="331" t="s">
        <v>241</v>
      </c>
      <c r="D17" s="332" t="s">
        <v>5</v>
      </c>
      <c r="E17" s="326">
        <v>1</v>
      </c>
      <c r="F17" s="327"/>
      <c r="G17" s="358">
        <f t="shared" si="0"/>
        <v>0</v>
      </c>
    </row>
    <row r="18" spans="1:7" ht="14.1" customHeight="1" x14ac:dyDescent="0.15">
      <c r="A18" s="357"/>
      <c r="B18" s="323"/>
      <c r="C18" s="331"/>
      <c r="D18" s="332"/>
      <c r="E18" s="326"/>
      <c r="F18" s="327"/>
      <c r="G18" s="358">
        <f t="shared" si="0"/>
        <v>0</v>
      </c>
    </row>
    <row r="19" spans="1:7" ht="24.75" customHeight="1" x14ac:dyDescent="0.15">
      <c r="A19" s="357" t="s">
        <v>458</v>
      </c>
      <c r="B19" s="323"/>
      <c r="C19" s="334" t="s">
        <v>243</v>
      </c>
      <c r="D19" s="332" t="s">
        <v>61</v>
      </c>
      <c r="E19" s="326">
        <v>20</v>
      </c>
      <c r="F19" s="327"/>
      <c r="G19" s="358">
        <f t="shared" si="0"/>
        <v>0</v>
      </c>
    </row>
    <row r="20" spans="1:7" ht="21" customHeight="1" x14ac:dyDescent="0.15">
      <c r="A20" s="357"/>
      <c r="B20" s="323"/>
      <c r="C20" s="334"/>
      <c r="D20" s="332"/>
      <c r="E20" s="326"/>
      <c r="F20" s="327"/>
      <c r="G20" s="356">
        <f t="shared" si="0"/>
        <v>0</v>
      </c>
    </row>
    <row r="21" spans="1:7" ht="18" customHeight="1" x14ac:dyDescent="0.15">
      <c r="A21" s="357" t="s">
        <v>459</v>
      </c>
      <c r="B21" s="323"/>
      <c r="C21" s="324" t="s">
        <v>33</v>
      </c>
      <c r="D21" s="332"/>
      <c r="E21" s="326"/>
      <c r="F21" s="327"/>
      <c r="G21" s="356">
        <f t="shared" si="0"/>
        <v>0</v>
      </c>
    </row>
    <row r="22" spans="1:7" ht="17.25" customHeight="1" x14ac:dyDescent="0.15">
      <c r="A22" s="357"/>
      <c r="B22" s="323"/>
      <c r="C22" s="331" t="s">
        <v>332</v>
      </c>
      <c r="D22" s="332"/>
      <c r="E22" s="326"/>
      <c r="F22" s="327"/>
      <c r="G22" s="356">
        <f t="shared" si="0"/>
        <v>0</v>
      </c>
    </row>
    <row r="23" spans="1:7" s="222" customFormat="1" ht="19.5" customHeight="1" x14ac:dyDescent="0.15">
      <c r="A23" s="357"/>
      <c r="B23" s="323"/>
      <c r="C23" s="335" t="s">
        <v>460</v>
      </c>
      <c r="D23" s="332" t="s">
        <v>60</v>
      </c>
      <c r="E23" s="326">
        <v>590</v>
      </c>
      <c r="F23" s="327"/>
      <c r="G23" s="358">
        <f t="shared" si="0"/>
        <v>0</v>
      </c>
    </row>
    <row r="24" spans="1:7" s="222" customFormat="1" ht="24.75" customHeight="1" x14ac:dyDescent="0.15">
      <c r="A24" s="357"/>
      <c r="B24" s="323"/>
      <c r="C24" s="331" t="s">
        <v>461</v>
      </c>
      <c r="D24" s="332" t="s">
        <v>60</v>
      </c>
      <c r="E24" s="326">
        <v>200</v>
      </c>
      <c r="F24" s="327"/>
      <c r="G24" s="358">
        <f t="shared" si="0"/>
        <v>0</v>
      </c>
    </row>
    <row r="25" spans="1:7" s="222" customFormat="1" ht="14.1" customHeight="1" x14ac:dyDescent="0.15">
      <c r="A25" s="357"/>
      <c r="B25" s="323"/>
      <c r="C25" s="335" t="s">
        <v>462</v>
      </c>
      <c r="D25" s="332" t="s">
        <v>60</v>
      </c>
      <c r="E25" s="326">
        <v>320</v>
      </c>
      <c r="F25" s="327"/>
      <c r="G25" s="358">
        <f t="shared" si="0"/>
        <v>0</v>
      </c>
    </row>
    <row r="26" spans="1:7" s="222" customFormat="1" ht="22.5" customHeight="1" x14ac:dyDescent="0.15">
      <c r="A26" s="357" t="s">
        <v>463</v>
      </c>
      <c r="B26" s="323"/>
      <c r="C26" s="336" t="s">
        <v>34</v>
      </c>
      <c r="D26" s="332"/>
      <c r="E26" s="326"/>
      <c r="F26" s="327"/>
      <c r="G26" s="358">
        <f t="shared" si="0"/>
        <v>0</v>
      </c>
    </row>
    <row r="27" spans="1:7" s="222" customFormat="1" ht="14.1" customHeight="1" x14ac:dyDescent="0.15">
      <c r="A27" s="357"/>
      <c r="B27" s="323"/>
      <c r="C27" s="331" t="s">
        <v>464</v>
      </c>
      <c r="D27" s="332" t="s">
        <v>60</v>
      </c>
      <c r="E27" s="326">
        <v>720</v>
      </c>
      <c r="F27" s="327"/>
      <c r="G27" s="358">
        <f t="shared" si="0"/>
        <v>0</v>
      </c>
    </row>
    <row r="28" spans="1:7" s="222" customFormat="1" ht="14.1" customHeight="1" thickBot="1" x14ac:dyDescent="0.2">
      <c r="A28" s="359"/>
      <c r="B28" s="337"/>
      <c r="C28" s="338"/>
      <c r="D28" s="339"/>
      <c r="E28" s="340"/>
      <c r="F28" s="341"/>
      <c r="G28" s="360">
        <f t="shared" si="0"/>
        <v>0</v>
      </c>
    </row>
    <row r="29" spans="1:7" ht="18" customHeight="1" x14ac:dyDescent="0.15">
      <c r="A29" s="361"/>
      <c r="B29" s="310"/>
      <c r="C29" s="311" t="s">
        <v>466</v>
      </c>
      <c r="D29" s="312"/>
      <c r="E29" s="313"/>
      <c r="F29" s="314"/>
      <c r="G29" s="362">
        <f>SUM(G8:G27)</f>
        <v>0</v>
      </c>
    </row>
    <row r="30" spans="1:7" ht="14.1" customHeight="1" x14ac:dyDescent="0.15">
      <c r="A30" s="363"/>
      <c r="B30" s="364"/>
      <c r="C30" s="47"/>
      <c r="D30" s="365"/>
      <c r="E30" s="44"/>
      <c r="F30" s="366"/>
      <c r="G30" s="367"/>
    </row>
    <row r="31" spans="1:7" ht="14.1" customHeight="1" thickBot="1" x14ac:dyDescent="0.2">
      <c r="A31" s="368"/>
      <c r="B31" s="369"/>
      <c r="C31" s="370"/>
      <c r="D31" s="371"/>
      <c r="E31" s="372"/>
      <c r="F31" s="373"/>
      <c r="G31" s="374"/>
    </row>
    <row r="32" spans="1:7" ht="13.5" thickTop="1" x14ac:dyDescent="0.15"/>
  </sheetData>
  <mergeCells count="2">
    <mergeCell ref="A1:G1"/>
    <mergeCell ref="A2:G2"/>
  </mergeCells>
  <phoneticPr fontId="35" type="noConversion"/>
  <printOptions horizontalCentered="1"/>
  <pageMargins left="0.74803149606299213" right="0.35433070866141736" top="0.59055118110236227" bottom="0.59055118110236227" header="0.31496062992125984" footer="0.31496062992125984"/>
  <pageSetup paperSize="9" scale="92" firstPageNumber="34" orientation="portrait" useFirstPageNumber="1" verticalDpi="300" r:id="rId1"/>
  <headerFooter alignWithMargins="0">
    <oddFooter>&amp;LMara Fencing BOQ&amp;CC&amp;P of C72&amp;RSite Clearance</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584D9-B02F-49D2-A2AE-843897E90BA8}">
  <dimension ref="A1:J63"/>
  <sheetViews>
    <sheetView showZeros="0" tabSelected="1" view="pageBreakPreview" topLeftCell="A51" zoomScaleNormal="105" zoomScaleSheetLayoutView="100" workbookViewId="0">
      <selection activeCell="I56" sqref="I56"/>
    </sheetView>
  </sheetViews>
  <sheetFormatPr defaultColWidth="12.5390625" defaultRowHeight="12.75" x14ac:dyDescent="0.15"/>
  <cols>
    <col min="1" max="1" width="7.4140625" style="1" customWidth="1"/>
    <col min="2" max="2" width="4.3125" style="1" customWidth="1"/>
    <col min="3" max="3" width="45.0390625" style="1" customWidth="1"/>
    <col min="4" max="4" width="8.76171875" style="19" customWidth="1"/>
    <col min="5" max="5" width="8.08984375" style="106" customWidth="1"/>
    <col min="6" max="6" width="12.40625" style="19" customWidth="1"/>
    <col min="7" max="7" width="16.98828125" style="19" customWidth="1"/>
    <col min="8" max="16384" width="12.5390625" style="1"/>
  </cols>
  <sheetData>
    <row r="1" spans="1:7" ht="14.1" customHeight="1" x14ac:dyDescent="0.15">
      <c r="A1" s="502" t="s">
        <v>15</v>
      </c>
      <c r="B1" s="503"/>
      <c r="C1" s="503"/>
      <c r="D1" s="503"/>
      <c r="E1" s="503"/>
      <c r="F1" s="503"/>
      <c r="G1" s="503"/>
    </row>
    <row r="2" spans="1:7" ht="14.1" customHeight="1" x14ac:dyDescent="0.15">
      <c r="A2" s="502" t="s">
        <v>447</v>
      </c>
      <c r="B2" s="503"/>
      <c r="C2" s="503"/>
      <c r="D2" s="503"/>
      <c r="E2" s="503"/>
      <c r="F2" s="503"/>
      <c r="G2" s="503"/>
    </row>
    <row r="3" spans="1:7" ht="14.1" customHeight="1" thickBot="1" x14ac:dyDescent="0.2">
      <c r="A3" s="5"/>
      <c r="C3" s="19"/>
      <c r="G3" s="1"/>
    </row>
    <row r="4" spans="1:7" ht="14.1" customHeight="1" thickTop="1" x14ac:dyDescent="0.15">
      <c r="A4" s="407" t="s">
        <v>0</v>
      </c>
      <c r="B4" s="408" t="s">
        <v>27</v>
      </c>
      <c r="C4" s="408" t="s">
        <v>28</v>
      </c>
      <c r="D4" s="408" t="s">
        <v>1</v>
      </c>
      <c r="E4" s="409" t="s">
        <v>2</v>
      </c>
      <c r="F4" s="408" t="s">
        <v>3</v>
      </c>
      <c r="G4" s="410" t="s">
        <v>37</v>
      </c>
    </row>
    <row r="5" spans="1:7" ht="14.1" customHeight="1" x14ac:dyDescent="0.15">
      <c r="A5" s="411" t="s">
        <v>4</v>
      </c>
      <c r="B5" s="7"/>
      <c r="C5" s="15" t="s">
        <v>239</v>
      </c>
      <c r="D5" s="7"/>
      <c r="E5" s="108"/>
      <c r="F5" s="7"/>
      <c r="G5" s="412"/>
    </row>
    <row r="6" spans="1:7" ht="14.1" customHeight="1" thickBot="1" x14ac:dyDescent="0.2">
      <c r="A6" s="413"/>
      <c r="B6" s="375"/>
      <c r="C6" s="376"/>
      <c r="D6" s="377"/>
      <c r="E6" s="378"/>
      <c r="F6" s="377"/>
      <c r="G6" s="414">
        <f t="shared" ref="G6:G29" si="0">E6*F6</f>
        <v>0</v>
      </c>
    </row>
    <row r="7" spans="1:7" s="222" customFormat="1" ht="14.1" customHeight="1" thickTop="1" x14ac:dyDescent="0.15">
      <c r="A7" s="379">
        <v>3</v>
      </c>
      <c r="B7" s="380"/>
      <c r="C7" s="381" t="s">
        <v>52</v>
      </c>
      <c r="D7" s="382"/>
      <c r="E7" s="383"/>
      <c r="F7" s="382"/>
      <c r="G7" s="384"/>
    </row>
    <row r="8" spans="1:7" s="222" customFormat="1" ht="14.1" customHeight="1" x14ac:dyDescent="0.15">
      <c r="A8" s="385" t="s">
        <v>467</v>
      </c>
      <c r="B8" s="386"/>
      <c r="C8" s="387" t="s">
        <v>38</v>
      </c>
      <c r="D8" s="388"/>
      <c r="E8" s="326"/>
      <c r="F8" s="388"/>
      <c r="G8" s="389"/>
    </row>
    <row r="9" spans="1:7" s="222" customFormat="1" ht="14.1" customHeight="1" x14ac:dyDescent="0.15">
      <c r="A9" s="385"/>
      <c r="B9" s="386"/>
      <c r="C9" s="390" t="s">
        <v>44</v>
      </c>
      <c r="D9" s="388"/>
      <c r="E9" s="326"/>
      <c r="F9" s="388"/>
      <c r="G9" s="389"/>
    </row>
    <row r="10" spans="1:7" s="222" customFormat="1" ht="14.1" customHeight="1" x14ac:dyDescent="0.15">
      <c r="A10" s="385"/>
      <c r="B10" s="386"/>
      <c r="C10" s="391" t="s">
        <v>18</v>
      </c>
      <c r="D10" s="388"/>
      <c r="E10" s="326"/>
      <c r="F10" s="388"/>
      <c r="G10" s="389"/>
    </row>
    <row r="11" spans="1:7" s="222" customFormat="1" ht="14.1" customHeight="1" x14ac:dyDescent="0.15">
      <c r="A11" s="385"/>
      <c r="B11" s="386"/>
      <c r="C11" s="390"/>
      <c r="D11" s="388"/>
      <c r="E11" s="326"/>
      <c r="F11" s="388"/>
      <c r="G11" s="389"/>
    </row>
    <row r="12" spans="1:7" s="222" customFormat="1" ht="14.1" customHeight="1" x14ac:dyDescent="0.15">
      <c r="A12" s="385" t="s">
        <v>468</v>
      </c>
      <c r="B12" s="386"/>
      <c r="C12" s="390" t="s">
        <v>39</v>
      </c>
      <c r="D12" s="388" t="s">
        <v>25</v>
      </c>
      <c r="E12" s="326">
        <f>62+117+273</f>
        <v>452</v>
      </c>
      <c r="F12" s="388"/>
      <c r="G12" s="389">
        <f t="shared" si="0"/>
        <v>0</v>
      </c>
    </row>
    <row r="13" spans="1:7" s="222" customFormat="1" ht="14.1" customHeight="1" x14ac:dyDescent="0.15">
      <c r="A13" s="385"/>
      <c r="B13" s="386"/>
      <c r="C13" s="390"/>
      <c r="D13" s="388"/>
      <c r="E13" s="326"/>
      <c r="F13" s="388"/>
      <c r="G13" s="389"/>
    </row>
    <row r="14" spans="1:7" s="222" customFormat="1" ht="14.1" customHeight="1" x14ac:dyDescent="0.15">
      <c r="A14" s="385" t="s">
        <v>469</v>
      </c>
      <c r="B14" s="386"/>
      <c r="C14" s="387" t="s">
        <v>41</v>
      </c>
      <c r="D14" s="388"/>
      <c r="E14" s="326"/>
      <c r="F14" s="388"/>
      <c r="G14" s="389"/>
    </row>
    <row r="15" spans="1:7" s="222" customFormat="1" ht="14.1" customHeight="1" x14ac:dyDescent="0.15">
      <c r="A15" s="385" t="s">
        <v>470</v>
      </c>
      <c r="B15" s="386"/>
      <c r="C15" s="390" t="s">
        <v>39</v>
      </c>
      <c r="D15" s="388" t="s">
        <v>25</v>
      </c>
      <c r="E15" s="326">
        <f>(62+117+273)*2</f>
        <v>904</v>
      </c>
      <c r="F15" s="388"/>
      <c r="G15" s="389">
        <f t="shared" si="0"/>
        <v>0</v>
      </c>
    </row>
    <row r="16" spans="1:7" s="222" customFormat="1" ht="14.1" customHeight="1" x14ac:dyDescent="0.15">
      <c r="A16" s="385"/>
      <c r="B16" s="386"/>
      <c r="C16" s="393"/>
      <c r="D16" s="388"/>
      <c r="E16" s="326"/>
      <c r="F16" s="388"/>
      <c r="G16" s="389"/>
    </row>
    <row r="17" spans="1:7" s="222" customFormat="1" ht="14.1" customHeight="1" x14ac:dyDescent="0.15">
      <c r="A17" s="385" t="s">
        <v>471</v>
      </c>
      <c r="B17" s="386"/>
      <c r="C17" s="387" t="s">
        <v>42</v>
      </c>
      <c r="D17" s="388"/>
      <c r="E17" s="326"/>
      <c r="F17" s="388"/>
      <c r="G17" s="389"/>
    </row>
    <row r="18" spans="1:7" s="222" customFormat="1" ht="14.1" customHeight="1" x14ac:dyDescent="0.15">
      <c r="A18" s="385" t="s">
        <v>472</v>
      </c>
      <c r="B18" s="386"/>
      <c r="C18" s="390" t="s">
        <v>39</v>
      </c>
      <c r="D18" s="388" t="s">
        <v>8</v>
      </c>
      <c r="E18" s="326">
        <f>24+124+24</f>
        <v>172</v>
      </c>
      <c r="F18" s="388"/>
      <c r="G18" s="389">
        <f t="shared" si="0"/>
        <v>0</v>
      </c>
    </row>
    <row r="19" spans="1:7" s="222" customFormat="1" ht="14.1" customHeight="1" x14ac:dyDescent="0.15">
      <c r="A19" s="385"/>
      <c r="B19" s="386"/>
      <c r="C19" s="387"/>
      <c r="D19" s="388"/>
      <c r="E19" s="326"/>
      <c r="F19" s="388"/>
      <c r="G19" s="389"/>
    </row>
    <row r="20" spans="1:7" s="222" customFormat="1" ht="14.1" customHeight="1" x14ac:dyDescent="0.15">
      <c r="A20" s="385"/>
      <c r="B20" s="386"/>
      <c r="C20" s="390" t="s">
        <v>22</v>
      </c>
      <c r="D20" s="388"/>
      <c r="E20" s="326"/>
      <c r="F20" s="388"/>
      <c r="G20" s="389"/>
    </row>
    <row r="21" spans="1:7" s="222" customFormat="1" ht="14.1" customHeight="1" x14ac:dyDescent="0.15">
      <c r="A21" s="385"/>
      <c r="B21" s="386"/>
      <c r="C21" s="390"/>
      <c r="D21" s="388"/>
      <c r="E21" s="326"/>
      <c r="F21" s="388"/>
      <c r="G21" s="389"/>
    </row>
    <row r="22" spans="1:7" s="222" customFormat="1" ht="14.1" customHeight="1" x14ac:dyDescent="0.15">
      <c r="A22" s="385" t="s">
        <v>473</v>
      </c>
      <c r="B22" s="386"/>
      <c r="C22" s="390" t="s">
        <v>11</v>
      </c>
      <c r="D22" s="388" t="s">
        <v>25</v>
      </c>
      <c r="E22" s="326">
        <v>1</v>
      </c>
      <c r="F22" s="388"/>
      <c r="G22" s="389">
        <f t="shared" si="0"/>
        <v>0</v>
      </c>
    </row>
    <row r="23" spans="1:7" s="222" customFormat="1" ht="14.1" customHeight="1" x14ac:dyDescent="0.15">
      <c r="A23" s="385"/>
      <c r="B23" s="386"/>
      <c r="C23" s="392" t="s">
        <v>12</v>
      </c>
      <c r="D23" s="388"/>
      <c r="E23" s="326"/>
      <c r="F23" s="388"/>
      <c r="G23" s="389"/>
    </row>
    <row r="24" spans="1:7" s="222" customFormat="1" ht="14.1" customHeight="1" x14ac:dyDescent="0.15">
      <c r="A24" s="385"/>
      <c r="B24" s="386"/>
      <c r="C24" s="390"/>
      <c r="D24" s="388"/>
      <c r="E24" s="326"/>
      <c r="F24" s="388"/>
      <c r="G24" s="389"/>
    </row>
    <row r="25" spans="1:7" s="222" customFormat="1" ht="14.1" customHeight="1" x14ac:dyDescent="0.15">
      <c r="A25" s="385"/>
      <c r="B25" s="386"/>
      <c r="C25" s="394" t="s">
        <v>43</v>
      </c>
      <c r="D25" s="388"/>
      <c r="E25" s="326"/>
      <c r="F25" s="388"/>
      <c r="G25" s="389"/>
    </row>
    <row r="26" spans="1:7" s="222" customFormat="1" ht="14.1" customHeight="1" x14ac:dyDescent="0.15">
      <c r="A26" s="385" t="s">
        <v>474</v>
      </c>
      <c r="B26" s="386"/>
      <c r="C26" s="392" t="s">
        <v>40</v>
      </c>
      <c r="D26" s="388" t="s">
        <v>25</v>
      </c>
      <c r="E26" s="326">
        <f>(62+117+273)*2</f>
        <v>904</v>
      </c>
      <c r="F26" s="388"/>
      <c r="G26" s="389">
        <f t="shared" si="0"/>
        <v>0</v>
      </c>
    </row>
    <row r="27" spans="1:7" s="222" customFormat="1" ht="14.1" customHeight="1" x14ac:dyDescent="0.15">
      <c r="A27" s="385"/>
      <c r="B27" s="386"/>
      <c r="C27" s="392"/>
      <c r="D27" s="388"/>
      <c r="E27" s="326"/>
      <c r="F27" s="388"/>
      <c r="G27" s="389"/>
    </row>
    <row r="28" spans="1:7" s="222" customFormat="1" ht="14.1" customHeight="1" x14ac:dyDescent="0.15">
      <c r="A28" s="385" t="s">
        <v>475</v>
      </c>
      <c r="B28" s="386"/>
      <c r="C28" s="387" t="s">
        <v>45</v>
      </c>
      <c r="D28" s="388"/>
      <c r="E28" s="326"/>
      <c r="F28" s="388"/>
      <c r="G28" s="389"/>
    </row>
    <row r="29" spans="1:7" s="222" customFormat="1" ht="14.1" customHeight="1" x14ac:dyDescent="0.15">
      <c r="A29" s="385"/>
      <c r="B29" s="386"/>
      <c r="C29" s="390" t="s">
        <v>21</v>
      </c>
      <c r="D29" s="388" t="s">
        <v>25</v>
      </c>
      <c r="E29" s="326">
        <v>3237</v>
      </c>
      <c r="F29" s="388"/>
      <c r="G29" s="389">
        <f t="shared" si="0"/>
        <v>0</v>
      </c>
    </row>
    <row r="30" spans="1:7" s="222" customFormat="1" ht="14.1" customHeight="1" x14ac:dyDescent="0.15">
      <c r="A30" s="385"/>
      <c r="B30" s="386"/>
      <c r="C30" s="390" t="s">
        <v>47</v>
      </c>
      <c r="D30" s="388"/>
      <c r="E30" s="326"/>
      <c r="F30" s="388"/>
      <c r="G30" s="389"/>
    </row>
    <row r="31" spans="1:7" s="222" customFormat="1" ht="14.1" customHeight="1" x14ac:dyDescent="0.15">
      <c r="A31" s="385"/>
      <c r="B31" s="386"/>
      <c r="C31" s="390" t="s">
        <v>48</v>
      </c>
      <c r="D31" s="388"/>
      <c r="E31" s="326"/>
      <c r="F31" s="388"/>
      <c r="G31" s="389"/>
    </row>
    <row r="32" spans="1:7" s="222" customFormat="1" ht="14.1" customHeight="1" x14ac:dyDescent="0.15">
      <c r="A32" s="385"/>
      <c r="B32" s="386"/>
      <c r="C32" s="390"/>
      <c r="D32" s="388"/>
      <c r="E32" s="326"/>
      <c r="F32" s="388"/>
      <c r="G32" s="389"/>
    </row>
    <row r="33" spans="1:7" s="222" customFormat="1" ht="14.1" customHeight="1" x14ac:dyDescent="0.15">
      <c r="A33" s="385"/>
      <c r="B33" s="386"/>
      <c r="C33" s="387" t="s">
        <v>46</v>
      </c>
      <c r="D33" s="388"/>
      <c r="E33" s="326"/>
      <c r="F33" s="388"/>
      <c r="G33" s="389"/>
    </row>
    <row r="34" spans="1:7" s="222" customFormat="1" ht="14.1" customHeight="1" x14ac:dyDescent="0.15">
      <c r="A34" s="385" t="s">
        <v>476</v>
      </c>
      <c r="B34" s="386"/>
      <c r="C34" s="390" t="s">
        <v>53</v>
      </c>
      <c r="D34" s="388" t="s">
        <v>25</v>
      </c>
      <c r="E34" s="326">
        <v>22659</v>
      </c>
      <c r="F34" s="388"/>
      <c r="G34" s="389">
        <f t="shared" ref="G34:G53" si="1">E34*F34</f>
        <v>0</v>
      </c>
    </row>
    <row r="35" spans="1:7" s="222" customFormat="1" ht="14.1" customHeight="1" x14ac:dyDescent="0.15">
      <c r="A35" s="385"/>
      <c r="B35" s="386"/>
      <c r="C35" s="390" t="s">
        <v>49</v>
      </c>
      <c r="D35" s="388"/>
      <c r="E35" s="326"/>
      <c r="F35" s="388"/>
      <c r="G35" s="389"/>
    </row>
    <row r="36" spans="1:7" s="222" customFormat="1" ht="14.1" customHeight="1" x14ac:dyDescent="0.15">
      <c r="A36" s="385"/>
      <c r="B36" s="386"/>
      <c r="C36" s="390"/>
      <c r="D36" s="395"/>
      <c r="E36" s="396"/>
      <c r="F36" s="395"/>
      <c r="G36" s="389"/>
    </row>
    <row r="37" spans="1:7" s="222" customFormat="1" ht="14.1" customHeight="1" x14ac:dyDescent="0.15">
      <c r="A37" s="385" t="s">
        <v>478</v>
      </c>
      <c r="B37" s="386"/>
      <c r="C37" s="387" t="s">
        <v>54</v>
      </c>
      <c r="D37" s="395" t="s">
        <v>8</v>
      </c>
      <c r="E37" s="396">
        <v>20</v>
      </c>
      <c r="F37" s="395"/>
      <c r="G37" s="389"/>
    </row>
    <row r="38" spans="1:7" s="222" customFormat="1" ht="14.1" customHeight="1" x14ac:dyDescent="0.15">
      <c r="A38" s="385"/>
      <c r="B38" s="386"/>
      <c r="C38" s="390" t="s">
        <v>16</v>
      </c>
      <c r="D38" s="395"/>
      <c r="E38" s="396"/>
      <c r="F38" s="395"/>
      <c r="G38" s="389">
        <f t="shared" si="1"/>
        <v>0</v>
      </c>
    </row>
    <row r="39" spans="1:7" s="222" customFormat="1" ht="14.1" customHeight="1" x14ac:dyDescent="0.15">
      <c r="A39" s="385"/>
      <c r="B39" s="386"/>
      <c r="C39" s="390"/>
      <c r="D39" s="395"/>
      <c r="E39" s="396"/>
      <c r="F39" s="395"/>
      <c r="G39" s="389"/>
    </row>
    <row r="40" spans="1:7" s="222" customFormat="1" ht="14.1" customHeight="1" x14ac:dyDescent="0.15">
      <c r="A40" s="385" t="s">
        <v>479</v>
      </c>
      <c r="B40" s="386"/>
      <c r="C40" s="387" t="s">
        <v>56</v>
      </c>
      <c r="D40" s="395" t="s">
        <v>8</v>
      </c>
      <c r="E40" s="396">
        <f>(E15+E18)*2</f>
        <v>2152</v>
      </c>
      <c r="F40" s="395"/>
      <c r="G40" s="389">
        <f t="shared" si="1"/>
        <v>0</v>
      </c>
    </row>
    <row r="41" spans="1:7" s="222" customFormat="1" ht="14.1" customHeight="1" x14ac:dyDescent="0.15">
      <c r="A41" s="385"/>
      <c r="B41" s="386"/>
      <c r="C41" s="390" t="s">
        <v>55</v>
      </c>
      <c r="D41" s="395"/>
      <c r="E41" s="396"/>
      <c r="F41" s="395"/>
      <c r="G41" s="389"/>
    </row>
    <row r="42" spans="1:7" s="222" customFormat="1" ht="14.1" customHeight="1" x14ac:dyDescent="0.15">
      <c r="A42" s="385"/>
      <c r="B42" s="386"/>
      <c r="C42" s="391"/>
      <c r="D42" s="395"/>
      <c r="E42" s="396"/>
      <c r="F42" s="395"/>
      <c r="G42" s="389"/>
    </row>
    <row r="43" spans="1:7" s="222" customFormat="1" ht="14.1" customHeight="1" x14ac:dyDescent="0.15">
      <c r="A43" s="385" t="s">
        <v>480</v>
      </c>
      <c r="B43" s="386"/>
      <c r="C43" s="387" t="s">
        <v>57</v>
      </c>
      <c r="D43" s="395" t="s">
        <v>8</v>
      </c>
      <c r="E43" s="396">
        <v>344</v>
      </c>
      <c r="F43" s="395"/>
      <c r="G43" s="389">
        <f t="shared" si="1"/>
        <v>0</v>
      </c>
    </row>
    <row r="44" spans="1:7" s="222" customFormat="1" ht="14.1" customHeight="1" x14ac:dyDescent="0.15">
      <c r="A44" s="385"/>
      <c r="B44" s="386"/>
      <c r="C44" s="390" t="s">
        <v>50</v>
      </c>
      <c r="D44" s="395"/>
      <c r="E44" s="396"/>
      <c r="F44" s="395"/>
      <c r="G44" s="389"/>
    </row>
    <row r="45" spans="1:7" s="222" customFormat="1" ht="14.1" customHeight="1" x14ac:dyDescent="0.15">
      <c r="A45" s="385"/>
      <c r="B45" s="386"/>
      <c r="C45" s="397"/>
      <c r="D45" s="395"/>
      <c r="E45" s="396"/>
      <c r="F45" s="395"/>
      <c r="G45" s="389"/>
    </row>
    <row r="46" spans="1:7" s="222" customFormat="1" ht="14.1" customHeight="1" x14ac:dyDescent="0.15">
      <c r="A46" s="385" t="s">
        <v>481</v>
      </c>
      <c r="B46" s="386"/>
      <c r="C46" s="398" t="s">
        <v>58</v>
      </c>
      <c r="D46" s="388"/>
      <c r="E46" s="326"/>
      <c r="F46" s="388"/>
      <c r="G46" s="389"/>
    </row>
    <row r="47" spans="1:7" s="222" customFormat="1" ht="14.1" customHeight="1" x14ac:dyDescent="0.15">
      <c r="A47" s="385"/>
      <c r="B47" s="386"/>
      <c r="C47" s="391" t="s">
        <v>17</v>
      </c>
      <c r="D47" s="395"/>
      <c r="E47" s="396"/>
      <c r="F47" s="395"/>
      <c r="G47" s="389"/>
    </row>
    <row r="48" spans="1:7" s="222" customFormat="1" ht="14.1" customHeight="1" x14ac:dyDescent="0.15">
      <c r="A48" s="385"/>
      <c r="B48" s="386"/>
      <c r="C48" s="391" t="s">
        <v>18</v>
      </c>
      <c r="D48" s="395"/>
      <c r="E48" s="396"/>
      <c r="F48" s="395"/>
      <c r="G48" s="389"/>
    </row>
    <row r="49" spans="1:10" s="222" customFormat="1" ht="14.1" customHeight="1" x14ac:dyDescent="0.15">
      <c r="A49" s="385"/>
      <c r="B49" s="386"/>
      <c r="C49" s="391" t="s">
        <v>19</v>
      </c>
      <c r="D49" s="395"/>
      <c r="E49" s="396"/>
      <c r="F49" s="395"/>
      <c r="G49" s="389"/>
    </row>
    <row r="50" spans="1:10" s="222" customFormat="1" ht="14.1" customHeight="1" x14ac:dyDescent="0.15">
      <c r="A50" s="385"/>
      <c r="B50" s="386"/>
      <c r="C50" s="391" t="s">
        <v>20</v>
      </c>
      <c r="D50" s="395"/>
      <c r="E50" s="396"/>
      <c r="F50" s="395"/>
      <c r="G50" s="389"/>
    </row>
    <row r="51" spans="1:10" s="222" customFormat="1" ht="14.1" customHeight="1" x14ac:dyDescent="0.15">
      <c r="A51" s="385" t="s">
        <v>482</v>
      </c>
      <c r="B51" s="386"/>
      <c r="C51" s="391" t="s">
        <v>7</v>
      </c>
      <c r="D51" s="395" t="s">
        <v>8</v>
      </c>
      <c r="E51" s="396">
        <v>12</v>
      </c>
      <c r="F51" s="395"/>
      <c r="G51" s="389">
        <f t="shared" si="1"/>
        <v>0</v>
      </c>
    </row>
    <row r="52" spans="1:10" s="222" customFormat="1" ht="14.1" customHeight="1" x14ac:dyDescent="0.15">
      <c r="A52" s="385"/>
      <c r="B52" s="386"/>
      <c r="C52" s="399"/>
      <c r="D52" s="395"/>
      <c r="E52" s="396"/>
      <c r="F52" s="395"/>
      <c r="G52" s="389"/>
    </row>
    <row r="53" spans="1:10" s="222" customFormat="1" ht="14.1" customHeight="1" x14ac:dyDescent="0.15">
      <c r="A53" s="385" t="s">
        <v>483</v>
      </c>
      <c r="B53" s="386"/>
      <c r="C53" s="391" t="s">
        <v>9</v>
      </c>
      <c r="D53" s="395" t="s">
        <v>8</v>
      </c>
      <c r="E53" s="396">
        <v>1</v>
      </c>
      <c r="F53" s="395"/>
      <c r="G53" s="389">
        <f t="shared" si="1"/>
        <v>0</v>
      </c>
    </row>
    <row r="54" spans="1:10" s="222" customFormat="1" ht="14.1" customHeight="1" x14ac:dyDescent="0.15">
      <c r="A54" s="385"/>
      <c r="B54" s="386"/>
      <c r="C54" s="397" t="s">
        <v>10</v>
      </c>
      <c r="D54" s="395"/>
      <c r="E54" s="396"/>
      <c r="F54" s="395"/>
      <c r="G54" s="389"/>
    </row>
    <row r="55" spans="1:10" s="222" customFormat="1" ht="14.1" customHeight="1" x14ac:dyDescent="0.15">
      <c r="A55" s="422"/>
      <c r="B55" s="386"/>
      <c r="C55" s="397"/>
      <c r="D55" s="395"/>
      <c r="E55" s="396"/>
      <c r="F55" s="395"/>
      <c r="G55" s="423"/>
    </row>
    <row r="56" spans="1:10" s="222" customFormat="1" ht="24" x14ac:dyDescent="0.15">
      <c r="A56" s="357" t="s">
        <v>484</v>
      </c>
      <c r="B56" s="323"/>
      <c r="C56" s="331" t="s">
        <v>508</v>
      </c>
      <c r="D56" s="332" t="s">
        <v>8</v>
      </c>
      <c r="E56" s="326">
        <v>1344</v>
      </c>
      <c r="F56" s="327"/>
      <c r="G56" s="358"/>
      <c r="J56" s="222">
        <f>42*32</f>
        <v>1344</v>
      </c>
    </row>
    <row r="57" spans="1:10" s="222" customFormat="1" x14ac:dyDescent="0.15">
      <c r="A57" s="357"/>
      <c r="B57" s="323"/>
      <c r="C57" s="331"/>
      <c r="D57" s="332"/>
      <c r="E57" s="326"/>
      <c r="F57" s="327"/>
      <c r="G57" s="358"/>
    </row>
    <row r="58" spans="1:10" s="222" customFormat="1" ht="24" x14ac:dyDescent="0.15">
      <c r="A58" s="357" t="s">
        <v>485</v>
      </c>
      <c r="B58" s="323"/>
      <c r="C58" s="331" t="s">
        <v>465</v>
      </c>
      <c r="D58" s="332" t="s">
        <v>448</v>
      </c>
      <c r="E58" s="326">
        <v>1</v>
      </c>
      <c r="F58" s="327">
        <v>200000</v>
      </c>
      <c r="G58" s="358">
        <f>F58</f>
        <v>200000</v>
      </c>
    </row>
    <row r="59" spans="1:10" s="222" customFormat="1" ht="14.1" customHeight="1" x14ac:dyDescent="0.15">
      <c r="A59" s="357" t="s">
        <v>486</v>
      </c>
      <c r="B59" s="323"/>
      <c r="C59" s="331" t="s">
        <v>487</v>
      </c>
      <c r="D59" s="332" t="s">
        <v>36</v>
      </c>
      <c r="E59" s="326">
        <f>F58</f>
        <v>200000</v>
      </c>
      <c r="F59" s="327"/>
      <c r="G59" s="358"/>
    </row>
    <row r="60" spans="1:10" s="222" customFormat="1" ht="14.1" customHeight="1" thickBot="1" x14ac:dyDescent="0.2">
      <c r="A60" s="400"/>
      <c r="B60" s="401"/>
      <c r="C60" s="402"/>
      <c r="D60" s="403"/>
      <c r="E60" s="404"/>
      <c r="F60" s="405"/>
      <c r="G60" s="406"/>
    </row>
    <row r="61" spans="1:10" ht="13.5" thickTop="1" x14ac:dyDescent="0.15">
      <c r="A61" s="415"/>
      <c r="B61" s="9"/>
      <c r="C61" s="28"/>
      <c r="D61" s="8"/>
      <c r="E61" s="39"/>
      <c r="F61" s="8"/>
      <c r="G61" s="414">
        <f t="shared" ref="G61" si="2">E61*F61</f>
        <v>0</v>
      </c>
    </row>
    <row r="62" spans="1:10" ht="24" customHeight="1" thickBot="1" x14ac:dyDescent="0.2">
      <c r="A62" s="416"/>
      <c r="B62" s="417"/>
      <c r="C62" s="418" t="s">
        <v>477</v>
      </c>
      <c r="D62" s="419"/>
      <c r="E62" s="420"/>
      <c r="F62" s="419"/>
      <c r="G62" s="421"/>
    </row>
    <row r="63" spans="1:10" ht="13.5" thickTop="1" x14ac:dyDescent="0.15"/>
  </sheetData>
  <mergeCells count="2">
    <mergeCell ref="A1:G1"/>
    <mergeCell ref="A2:G2"/>
  </mergeCells>
  <printOptions horizontalCentered="1"/>
  <pageMargins left="0.74803149606299213" right="0.35433070866141736" top="0.59055118110236227" bottom="0.59055118110236227" header="0.31496062992125984" footer="0.31496062992125984"/>
  <pageSetup paperSize="9" scale="90" firstPageNumber="35" orientation="portrait" useFirstPageNumber="1" verticalDpi="300" r:id="rId1"/>
  <headerFooter alignWithMargins="0">
    <oddFooter xml:space="preserve">&amp;LMara Fencing BOQ&amp;CC&amp;P of C72&amp;RFencing </oddFooter>
  </headerFooter>
  <rowBreaks count="1" manualBreakCount="1">
    <brk id="45" max="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EF5ED5-E5E7-4CE1-8B34-3733FB42EA72}">
  <dimension ref="A1:G44"/>
  <sheetViews>
    <sheetView showZeros="0" view="pageBreakPreview" zoomScaleNormal="105" zoomScaleSheetLayoutView="100" workbookViewId="0">
      <selection activeCell="E12" sqref="E12"/>
    </sheetView>
  </sheetViews>
  <sheetFormatPr defaultColWidth="12.5390625" defaultRowHeight="12.75" x14ac:dyDescent="0.15"/>
  <cols>
    <col min="1" max="1" width="5.93359375" style="1" customWidth="1"/>
    <col min="2" max="2" width="11.0546875" style="1" customWidth="1"/>
    <col min="3" max="3" width="45.0390625" style="1" customWidth="1"/>
    <col min="4" max="4" width="6.3359375" style="19" customWidth="1"/>
    <col min="5" max="5" width="6.875" style="19" customWidth="1"/>
    <col min="6" max="6" width="10.65234375" style="19" customWidth="1"/>
    <col min="7" max="7" width="14.42578125" style="19" customWidth="1"/>
    <col min="8" max="16384" width="12.5390625" style="1"/>
  </cols>
  <sheetData>
    <row r="1" spans="1:7" ht="14.1" customHeight="1" x14ac:dyDescent="0.15">
      <c r="A1" s="22" t="s">
        <v>15</v>
      </c>
      <c r="B1" s="22"/>
      <c r="E1" s="20"/>
      <c r="F1" s="20"/>
    </row>
    <row r="2" spans="1:7" ht="14.1" customHeight="1" x14ac:dyDescent="0.15">
      <c r="A2" s="29" t="s">
        <v>23</v>
      </c>
      <c r="B2" s="29"/>
      <c r="C2" s="23"/>
      <c r="D2" s="24"/>
      <c r="E2" s="25"/>
      <c r="F2" s="25"/>
      <c r="G2" s="24"/>
    </row>
    <row r="3" spans="1:7" ht="14.1" customHeight="1" x14ac:dyDescent="0.15">
      <c r="A3" s="4"/>
      <c r="B3" s="4"/>
      <c r="E3" s="20"/>
      <c r="F3" s="20"/>
    </row>
    <row r="4" spans="1:7" ht="14.1" customHeight="1" x14ac:dyDescent="0.15">
      <c r="A4" s="5"/>
      <c r="B4" s="5"/>
    </row>
    <row r="5" spans="1:7" ht="14.1" customHeight="1" x14ac:dyDescent="0.15">
      <c r="A5" s="6" t="s">
        <v>0</v>
      </c>
      <c r="B5" s="6" t="s">
        <v>27</v>
      </c>
      <c r="C5" s="6" t="s">
        <v>28</v>
      </c>
      <c r="D5" s="6" t="s">
        <v>1</v>
      </c>
      <c r="E5" s="6" t="s">
        <v>2</v>
      </c>
      <c r="F5" s="6" t="s">
        <v>3</v>
      </c>
      <c r="G5" s="6" t="s">
        <v>37</v>
      </c>
    </row>
    <row r="6" spans="1:7" ht="14.1" customHeight="1" x14ac:dyDescent="0.15">
      <c r="A6" s="7" t="s">
        <v>4</v>
      </c>
      <c r="B6" s="7"/>
      <c r="C6" s="15" t="s">
        <v>197</v>
      </c>
      <c r="D6" s="7"/>
      <c r="E6" s="7"/>
      <c r="F6" s="7"/>
      <c r="G6" s="7"/>
    </row>
    <row r="7" spans="1:7" ht="14.1" customHeight="1" x14ac:dyDescent="0.15">
      <c r="A7" s="83" t="s">
        <v>128</v>
      </c>
      <c r="B7" s="10"/>
      <c r="C7" s="98" t="s">
        <v>24</v>
      </c>
      <c r="D7" s="8"/>
      <c r="E7" s="8"/>
      <c r="F7" s="8"/>
      <c r="G7" s="16"/>
    </row>
    <row r="8" spans="1:7" ht="14.1" customHeight="1" x14ac:dyDescent="0.15">
      <c r="A8" s="83"/>
      <c r="B8" s="10"/>
      <c r="C8" s="76"/>
      <c r="D8" s="8"/>
      <c r="E8" s="8"/>
      <c r="F8" s="8"/>
      <c r="G8" s="16"/>
    </row>
    <row r="9" spans="1:7" ht="25.5" customHeight="1" x14ac:dyDescent="0.15">
      <c r="A9" s="33" t="s">
        <v>222</v>
      </c>
      <c r="B9" s="9"/>
      <c r="C9" s="77" t="s">
        <v>198</v>
      </c>
      <c r="D9" s="101" t="s">
        <v>237</v>
      </c>
      <c r="E9" s="100" t="s">
        <v>62</v>
      </c>
      <c r="F9" s="8">
        <v>45</v>
      </c>
      <c r="G9" s="16">
        <f>E9*F9</f>
        <v>45</v>
      </c>
    </row>
    <row r="10" spans="1:7" ht="14.1" customHeight="1" x14ac:dyDescent="0.15">
      <c r="A10" s="32"/>
      <c r="B10" s="9"/>
      <c r="C10" s="41"/>
      <c r="D10" s="85"/>
      <c r="E10" s="8"/>
      <c r="F10" s="43"/>
      <c r="G10" s="16"/>
    </row>
    <row r="11" spans="1:7" ht="14.1" customHeight="1" x14ac:dyDescent="0.15">
      <c r="A11" s="32" t="s">
        <v>223</v>
      </c>
      <c r="B11" s="9"/>
      <c r="C11" s="78" t="s">
        <v>199</v>
      </c>
      <c r="D11" s="78"/>
      <c r="E11" s="16"/>
      <c r="F11" s="8"/>
      <c r="G11" s="16"/>
    </row>
    <row r="12" spans="1:7" ht="23.25" customHeight="1" x14ac:dyDescent="0.15">
      <c r="A12" s="33" t="s">
        <v>224</v>
      </c>
      <c r="B12" s="9"/>
      <c r="C12" s="54" t="s">
        <v>200</v>
      </c>
      <c r="D12" s="84" t="s">
        <v>238</v>
      </c>
      <c r="E12" s="8">
        <v>1</v>
      </c>
      <c r="F12" s="213">
        <v>130</v>
      </c>
      <c r="G12" s="16">
        <f t="shared" ref="G12:G41" si="0">E12*F12</f>
        <v>130</v>
      </c>
    </row>
    <row r="13" spans="1:7" ht="14.1" customHeight="1" x14ac:dyDescent="0.15">
      <c r="A13" s="33" t="s">
        <v>225</v>
      </c>
      <c r="B13" s="9"/>
      <c r="C13" s="55" t="s">
        <v>201</v>
      </c>
      <c r="D13" s="84"/>
      <c r="E13" s="8"/>
      <c r="F13" s="213"/>
      <c r="G13" s="16"/>
    </row>
    <row r="14" spans="1:7" ht="14.1" customHeight="1" x14ac:dyDescent="0.15">
      <c r="A14" s="33" t="s">
        <v>226</v>
      </c>
      <c r="B14" s="9"/>
      <c r="C14" s="55" t="s">
        <v>69</v>
      </c>
      <c r="D14" s="84" t="s">
        <v>238</v>
      </c>
      <c r="E14" s="8">
        <v>1</v>
      </c>
      <c r="F14" s="213">
        <v>150</v>
      </c>
      <c r="G14" s="16">
        <f t="shared" si="0"/>
        <v>150</v>
      </c>
    </row>
    <row r="15" spans="1:7" ht="14.1" customHeight="1" x14ac:dyDescent="0.15">
      <c r="A15" s="33" t="s">
        <v>227</v>
      </c>
      <c r="B15" s="9"/>
      <c r="C15" s="55" t="s">
        <v>70</v>
      </c>
      <c r="D15" s="84" t="s">
        <v>238</v>
      </c>
      <c r="E15" s="17">
        <v>1</v>
      </c>
      <c r="F15" s="213">
        <v>500</v>
      </c>
      <c r="G15" s="16">
        <f t="shared" si="0"/>
        <v>500</v>
      </c>
    </row>
    <row r="16" spans="1:7" ht="13.5" customHeight="1" x14ac:dyDescent="0.15">
      <c r="A16" s="33" t="s">
        <v>228</v>
      </c>
      <c r="B16" s="9"/>
      <c r="C16" s="79" t="s">
        <v>71</v>
      </c>
      <c r="D16" s="84" t="s">
        <v>238</v>
      </c>
      <c r="E16" s="8">
        <v>1</v>
      </c>
      <c r="F16" s="213">
        <v>650</v>
      </c>
      <c r="G16" s="16">
        <f t="shared" si="0"/>
        <v>650</v>
      </c>
    </row>
    <row r="17" spans="1:7" ht="13.5" customHeight="1" x14ac:dyDescent="0.15">
      <c r="A17" s="33" t="s">
        <v>229</v>
      </c>
      <c r="B17" s="9"/>
      <c r="C17" s="55" t="s">
        <v>72</v>
      </c>
      <c r="D17" s="84" t="s">
        <v>238</v>
      </c>
      <c r="E17" s="8">
        <v>1</v>
      </c>
      <c r="F17" s="213">
        <v>650</v>
      </c>
      <c r="G17" s="16">
        <f t="shared" si="0"/>
        <v>650</v>
      </c>
    </row>
    <row r="18" spans="1:7" ht="13.5" customHeight="1" x14ac:dyDescent="0.15">
      <c r="A18" s="32"/>
      <c r="B18" s="9"/>
      <c r="C18" s="31"/>
      <c r="D18" s="55"/>
      <c r="E18" s="21"/>
      <c r="F18" s="213"/>
      <c r="G18" s="16"/>
    </row>
    <row r="19" spans="1:7" ht="13.5" customHeight="1" x14ac:dyDescent="0.15">
      <c r="A19" s="32" t="s">
        <v>230</v>
      </c>
      <c r="B19" s="9"/>
      <c r="C19" s="86" t="s">
        <v>202</v>
      </c>
      <c r="D19" s="86"/>
      <c r="E19" s="8"/>
      <c r="F19" s="213"/>
      <c r="G19" s="16"/>
    </row>
    <row r="20" spans="1:7" ht="23.25" customHeight="1" x14ac:dyDescent="0.15">
      <c r="A20" s="33" t="s">
        <v>231</v>
      </c>
      <c r="B20" s="9"/>
      <c r="C20" s="80" t="s">
        <v>203</v>
      </c>
      <c r="D20" s="102" t="s">
        <v>25</v>
      </c>
      <c r="E20" s="8">
        <v>1</v>
      </c>
      <c r="F20" s="43">
        <v>650</v>
      </c>
      <c r="G20" s="16">
        <f t="shared" si="0"/>
        <v>650</v>
      </c>
    </row>
    <row r="21" spans="1:7" ht="31.5" customHeight="1" x14ac:dyDescent="0.15">
      <c r="A21" s="33" t="s">
        <v>232</v>
      </c>
      <c r="B21" s="10"/>
      <c r="C21" s="80" t="s">
        <v>204</v>
      </c>
      <c r="D21" s="102" t="s">
        <v>25</v>
      </c>
      <c r="E21" s="100" t="s">
        <v>62</v>
      </c>
      <c r="F21" s="8">
        <v>780</v>
      </c>
      <c r="G21" s="16">
        <f t="shared" si="0"/>
        <v>780</v>
      </c>
    </row>
    <row r="22" spans="1:7" ht="33.75" customHeight="1" x14ac:dyDescent="0.15">
      <c r="A22" s="33" t="s">
        <v>233</v>
      </c>
      <c r="B22" s="9"/>
      <c r="C22" s="80" t="s">
        <v>205</v>
      </c>
      <c r="D22" s="102" t="s">
        <v>5</v>
      </c>
      <c r="E22" s="8">
        <v>1</v>
      </c>
      <c r="F22" s="8">
        <v>240</v>
      </c>
      <c r="G22" s="16">
        <f t="shared" si="0"/>
        <v>240</v>
      </c>
    </row>
    <row r="23" spans="1:7" ht="13.5" customHeight="1" x14ac:dyDescent="0.15">
      <c r="A23" s="32"/>
      <c r="B23" s="9"/>
      <c r="C23" s="31"/>
      <c r="D23" s="87"/>
      <c r="E23" s="8"/>
      <c r="F23" s="8"/>
      <c r="G23" s="16"/>
    </row>
    <row r="24" spans="1:7" ht="13.5" customHeight="1" x14ac:dyDescent="0.15">
      <c r="A24" s="32" t="s">
        <v>234</v>
      </c>
      <c r="B24" s="9"/>
      <c r="C24" s="52" t="s">
        <v>206</v>
      </c>
      <c r="D24" s="52"/>
      <c r="E24" s="8"/>
      <c r="F24" s="8"/>
      <c r="G24" s="16"/>
    </row>
    <row r="25" spans="1:7" ht="43.7" customHeight="1" x14ac:dyDescent="0.15">
      <c r="A25" s="31"/>
      <c r="B25" s="9"/>
      <c r="C25" s="55" t="s">
        <v>207</v>
      </c>
      <c r="D25" s="102" t="s">
        <v>25</v>
      </c>
      <c r="E25" s="8">
        <v>1</v>
      </c>
      <c r="F25" s="8">
        <v>5800</v>
      </c>
      <c r="G25" s="16">
        <f t="shared" si="0"/>
        <v>5800</v>
      </c>
    </row>
    <row r="26" spans="1:7" ht="13.5" customHeight="1" x14ac:dyDescent="0.15">
      <c r="A26" s="31"/>
      <c r="B26" s="9"/>
      <c r="C26" s="31"/>
      <c r="D26" s="55"/>
      <c r="E26" s="8"/>
      <c r="F26" s="8"/>
      <c r="G26" s="16"/>
    </row>
    <row r="27" spans="1:7" ht="13.5" customHeight="1" x14ac:dyDescent="0.15">
      <c r="A27" s="30" t="s">
        <v>235</v>
      </c>
      <c r="B27" s="9"/>
      <c r="C27" s="52" t="s">
        <v>208</v>
      </c>
      <c r="D27" s="52"/>
      <c r="E27" s="8"/>
      <c r="F27" s="8"/>
      <c r="G27" s="16"/>
    </row>
    <row r="28" spans="1:7" ht="40.5" customHeight="1" x14ac:dyDescent="0.15">
      <c r="A28" s="31"/>
      <c r="B28" s="9"/>
      <c r="C28" s="55" t="s">
        <v>209</v>
      </c>
      <c r="D28" s="102" t="s">
        <v>25</v>
      </c>
      <c r="E28" s="100" t="s">
        <v>62</v>
      </c>
      <c r="F28" s="8">
        <v>3300</v>
      </c>
      <c r="G28" s="16">
        <f t="shared" si="0"/>
        <v>3300</v>
      </c>
    </row>
    <row r="29" spans="1:7" ht="36.75" customHeight="1" x14ac:dyDescent="0.15">
      <c r="A29" s="31"/>
      <c r="B29" s="9"/>
      <c r="C29" s="55" t="s">
        <v>210</v>
      </c>
      <c r="D29" s="102" t="s">
        <v>25</v>
      </c>
      <c r="E29" s="8">
        <v>1</v>
      </c>
      <c r="F29" s="8">
        <v>3000</v>
      </c>
      <c r="G29" s="16">
        <f t="shared" si="0"/>
        <v>3000</v>
      </c>
    </row>
    <row r="30" spans="1:7" ht="39" customHeight="1" x14ac:dyDescent="0.15">
      <c r="A30" s="31"/>
      <c r="B30" s="9"/>
      <c r="C30" s="55" t="s">
        <v>211</v>
      </c>
      <c r="D30" s="102" t="s">
        <v>25</v>
      </c>
      <c r="E30" s="8">
        <v>1</v>
      </c>
      <c r="F30" s="8">
        <v>3000</v>
      </c>
      <c r="G30" s="16">
        <f t="shared" si="0"/>
        <v>3000</v>
      </c>
    </row>
    <row r="31" spans="1:7" ht="48" customHeight="1" x14ac:dyDescent="0.15">
      <c r="A31" s="31"/>
      <c r="B31" s="9"/>
      <c r="C31" s="55" t="s">
        <v>212</v>
      </c>
      <c r="D31" s="102" t="s">
        <v>25</v>
      </c>
      <c r="E31" s="8">
        <v>1</v>
      </c>
      <c r="F31" s="8">
        <v>5000</v>
      </c>
      <c r="G31" s="16">
        <f t="shared" si="0"/>
        <v>5000</v>
      </c>
    </row>
    <row r="32" spans="1:7" ht="34.5" customHeight="1" x14ac:dyDescent="0.15">
      <c r="A32" s="31"/>
      <c r="B32" s="9"/>
      <c r="C32" s="55" t="s">
        <v>213</v>
      </c>
      <c r="D32" s="102" t="s">
        <v>25</v>
      </c>
      <c r="E32" s="8">
        <v>1</v>
      </c>
      <c r="F32" s="8">
        <v>5500</v>
      </c>
      <c r="G32" s="16">
        <f t="shared" si="0"/>
        <v>5500</v>
      </c>
    </row>
    <row r="33" spans="1:7" ht="27.75" customHeight="1" x14ac:dyDescent="0.15">
      <c r="A33" s="31"/>
      <c r="B33" s="9"/>
      <c r="C33" s="55" t="s">
        <v>214</v>
      </c>
      <c r="D33" s="102" t="s">
        <v>25</v>
      </c>
      <c r="E33" s="8">
        <v>1</v>
      </c>
      <c r="F33" s="8">
        <v>1200</v>
      </c>
      <c r="G33" s="16">
        <f t="shared" si="0"/>
        <v>1200</v>
      </c>
    </row>
    <row r="34" spans="1:7" ht="27.75" customHeight="1" x14ac:dyDescent="0.15">
      <c r="A34" s="31"/>
      <c r="B34" s="9"/>
      <c r="C34" s="55" t="s">
        <v>215</v>
      </c>
      <c r="D34" s="102" t="s">
        <v>25</v>
      </c>
      <c r="E34" s="17">
        <v>1</v>
      </c>
      <c r="F34" s="8">
        <v>395</v>
      </c>
      <c r="G34" s="16">
        <f t="shared" si="0"/>
        <v>395</v>
      </c>
    </row>
    <row r="35" spans="1:7" ht="27" customHeight="1" x14ac:dyDescent="0.15">
      <c r="A35" s="31"/>
      <c r="B35" s="13"/>
      <c r="C35" s="55" t="s">
        <v>216</v>
      </c>
      <c r="D35" s="64" t="s">
        <v>26</v>
      </c>
      <c r="E35" s="8">
        <v>1</v>
      </c>
      <c r="F35" s="18">
        <v>2800</v>
      </c>
      <c r="G35" s="16">
        <f t="shared" si="0"/>
        <v>2800</v>
      </c>
    </row>
    <row r="36" spans="1:7" ht="13.5" customHeight="1" x14ac:dyDescent="0.15">
      <c r="A36" s="31"/>
      <c r="B36" s="13"/>
      <c r="C36" s="31"/>
      <c r="D36" s="55"/>
      <c r="E36" s="8"/>
      <c r="F36" s="18"/>
      <c r="G36" s="16"/>
    </row>
    <row r="37" spans="1:7" ht="13.5" customHeight="1" x14ac:dyDescent="0.15">
      <c r="A37" s="30" t="s">
        <v>236</v>
      </c>
      <c r="B37" s="13"/>
      <c r="C37" s="52" t="s">
        <v>217</v>
      </c>
      <c r="D37" s="52"/>
      <c r="E37" s="21"/>
      <c r="F37" s="8"/>
      <c r="G37" s="16"/>
    </row>
    <row r="38" spans="1:7" ht="30" customHeight="1" x14ac:dyDescent="0.15">
      <c r="A38" s="31"/>
      <c r="B38" s="13"/>
      <c r="C38" s="55" t="s">
        <v>218</v>
      </c>
      <c r="D38" s="97" t="s">
        <v>25</v>
      </c>
      <c r="E38" s="8">
        <v>1</v>
      </c>
      <c r="F38" s="18">
        <v>41795</v>
      </c>
      <c r="G38" s="16">
        <f t="shared" si="0"/>
        <v>41795</v>
      </c>
    </row>
    <row r="39" spans="1:7" ht="30.75" customHeight="1" x14ac:dyDescent="0.15">
      <c r="A39" s="40"/>
      <c r="B39" s="13"/>
      <c r="C39" s="96" t="s">
        <v>219</v>
      </c>
      <c r="D39" s="91" t="s">
        <v>25</v>
      </c>
      <c r="E39" s="8">
        <v>1</v>
      </c>
      <c r="F39" s="8">
        <v>23185</v>
      </c>
      <c r="G39" s="16">
        <f t="shared" si="0"/>
        <v>23185</v>
      </c>
    </row>
    <row r="40" spans="1:7" ht="26.25" customHeight="1" x14ac:dyDescent="0.15">
      <c r="A40" s="40"/>
      <c r="B40" s="13"/>
      <c r="C40" s="81" t="s">
        <v>220</v>
      </c>
      <c r="D40" s="91" t="s">
        <v>25</v>
      </c>
      <c r="E40" s="8">
        <v>1</v>
      </c>
      <c r="F40" s="18">
        <v>2070</v>
      </c>
      <c r="G40" s="16">
        <f t="shared" si="0"/>
        <v>2070</v>
      </c>
    </row>
    <row r="41" spans="1:7" ht="27" customHeight="1" x14ac:dyDescent="0.15">
      <c r="A41" s="40"/>
      <c r="B41" s="75"/>
      <c r="C41" s="99" t="s">
        <v>221</v>
      </c>
      <c r="D41" s="103" t="s">
        <v>25</v>
      </c>
      <c r="E41" s="27">
        <v>1</v>
      </c>
      <c r="F41" s="46">
        <v>1362</v>
      </c>
      <c r="G41" s="16">
        <f t="shared" si="0"/>
        <v>1362</v>
      </c>
    </row>
    <row r="42" spans="1:7" ht="14.1" customHeight="1" x14ac:dyDescent="0.15">
      <c r="A42" s="13"/>
      <c r="B42" s="13"/>
      <c r="C42" s="13"/>
      <c r="D42" s="18"/>
      <c r="E42" s="8"/>
      <c r="F42" s="48"/>
      <c r="G42" s="16"/>
    </row>
    <row r="43" spans="1:7" ht="14.1" customHeight="1" x14ac:dyDescent="0.15">
      <c r="A43" s="11"/>
      <c r="B43" s="38"/>
      <c r="C43" s="26" t="s">
        <v>51</v>
      </c>
      <c r="D43" s="12"/>
      <c r="E43" s="12"/>
      <c r="F43" s="12"/>
      <c r="G43" s="219">
        <f>SUM(G9:G41)</f>
        <v>102202</v>
      </c>
    </row>
    <row r="44" spans="1:7" x14ac:dyDescent="0.15">
      <c r="G44" s="210"/>
    </row>
  </sheetData>
  <printOptions horizontalCentered="1"/>
  <pageMargins left="0.74803149606299213" right="0.35433070866141736" top="0.59055118110236227" bottom="0.59055118110236227" header="0.31496062992125984" footer="0.31496062992125984"/>
  <pageSetup paperSize="9" scale="96" firstPageNumber="19" orientation="portrait" useFirstPageNumber="1"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11F0D4-12FE-4CB6-8DE5-F06453B7A45D}">
  <dimension ref="A1:G111"/>
  <sheetViews>
    <sheetView showZeros="0" topLeftCell="A79" zoomScale="104" zoomScaleNormal="105" zoomScaleSheetLayoutView="100" workbookViewId="0">
      <selection activeCell="H81" sqref="H81"/>
    </sheetView>
  </sheetViews>
  <sheetFormatPr defaultColWidth="12.5390625" defaultRowHeight="12.75" x14ac:dyDescent="0.15"/>
  <cols>
    <col min="1" max="1" width="5.93359375" style="1" customWidth="1"/>
    <col min="2" max="2" width="7.953125" style="1" customWidth="1"/>
    <col min="3" max="3" width="47.87109375" style="1" customWidth="1"/>
    <col min="4" max="4" width="6.60546875" style="106" customWidth="1"/>
    <col min="5" max="5" width="7.55078125" style="106" customWidth="1"/>
    <col min="6" max="6" width="10.65234375" style="19" customWidth="1"/>
    <col min="7" max="7" width="14.42578125" style="19" customWidth="1"/>
    <col min="8" max="16384" width="12.5390625" style="1"/>
  </cols>
  <sheetData>
    <row r="1" spans="1:7" ht="14.1" customHeight="1" x14ac:dyDescent="0.15">
      <c r="A1" s="22" t="s">
        <v>15</v>
      </c>
      <c r="B1" s="22"/>
      <c r="E1" s="104"/>
      <c r="F1" s="20"/>
    </row>
    <row r="2" spans="1:7" ht="14.1" customHeight="1" x14ac:dyDescent="0.15">
      <c r="A2" s="29" t="s">
        <v>23</v>
      </c>
      <c r="B2" s="29"/>
      <c r="C2" s="23"/>
      <c r="D2" s="116"/>
      <c r="E2" s="105"/>
      <c r="F2" s="25"/>
      <c r="G2" s="24"/>
    </row>
    <row r="3" spans="1:7" ht="14.1" customHeight="1" x14ac:dyDescent="0.15">
      <c r="A3" s="4"/>
      <c r="B3" s="4"/>
      <c r="E3" s="104"/>
      <c r="F3" s="20"/>
    </row>
    <row r="4" spans="1:7" ht="14.1" customHeight="1" x14ac:dyDescent="0.15">
      <c r="A4" s="5"/>
      <c r="B4" s="5"/>
    </row>
    <row r="5" spans="1:7" ht="14.1" customHeight="1" x14ac:dyDescent="0.15">
      <c r="A5" s="6" t="s">
        <v>0</v>
      </c>
      <c r="B5" s="6" t="s">
        <v>27</v>
      </c>
      <c r="C5" s="6" t="s">
        <v>28</v>
      </c>
      <c r="D5" s="107" t="s">
        <v>1</v>
      </c>
      <c r="E5" s="107" t="s">
        <v>2</v>
      </c>
      <c r="F5" s="6" t="s">
        <v>3</v>
      </c>
      <c r="G5" s="6" t="s">
        <v>37</v>
      </c>
    </row>
    <row r="6" spans="1:7" ht="14.1" customHeight="1" x14ac:dyDescent="0.15">
      <c r="A6" s="7" t="s">
        <v>4</v>
      </c>
      <c r="B6" s="7"/>
      <c r="C6" s="15" t="s">
        <v>108</v>
      </c>
      <c r="D6" s="108"/>
      <c r="E6" s="108"/>
      <c r="F6" s="7"/>
      <c r="G6" s="7"/>
    </row>
    <row r="7" spans="1:7" ht="14.1" customHeight="1" x14ac:dyDescent="0.15">
      <c r="A7" s="60" t="s">
        <v>109</v>
      </c>
      <c r="B7" s="67"/>
      <c r="C7" s="49" t="s">
        <v>24</v>
      </c>
      <c r="D7" s="180"/>
      <c r="E7" s="112"/>
      <c r="F7" s="66"/>
      <c r="G7" s="66"/>
    </row>
    <row r="8" spans="1:7" ht="14.1" customHeight="1" x14ac:dyDescent="0.15">
      <c r="A8" s="61"/>
      <c r="B8" s="68"/>
      <c r="C8" s="50"/>
      <c r="D8" s="181"/>
      <c r="E8" s="112"/>
      <c r="F8" s="66"/>
      <c r="G8" s="66"/>
    </row>
    <row r="9" spans="1:7" ht="30.6" customHeight="1" x14ac:dyDescent="0.15">
      <c r="A9" s="30"/>
      <c r="B9" s="68"/>
      <c r="C9" s="42" t="s">
        <v>64</v>
      </c>
      <c r="D9" s="34" t="s">
        <v>129</v>
      </c>
      <c r="E9" s="213">
        <v>1</v>
      </c>
      <c r="F9" s="213">
        <v>45</v>
      </c>
      <c r="G9" s="213">
        <f>E9*F9</f>
        <v>45</v>
      </c>
    </row>
    <row r="10" spans="1:7" ht="30.6" customHeight="1" x14ac:dyDescent="0.15">
      <c r="A10" s="31"/>
      <c r="B10" s="68"/>
      <c r="C10" s="42" t="s">
        <v>65</v>
      </c>
      <c r="D10" s="34" t="s">
        <v>8</v>
      </c>
      <c r="E10" s="213">
        <v>1</v>
      </c>
      <c r="F10" s="213">
        <v>650</v>
      </c>
      <c r="G10" s="213">
        <f t="shared" ref="G10:G70" si="0">E10*F10</f>
        <v>650</v>
      </c>
    </row>
    <row r="11" spans="1:7" ht="14.1" customHeight="1" x14ac:dyDescent="0.15">
      <c r="A11" s="36"/>
      <c r="B11" s="68"/>
      <c r="C11" s="51"/>
      <c r="D11" s="117"/>
      <c r="E11" s="112"/>
      <c r="F11" s="66"/>
      <c r="G11" s="66"/>
    </row>
    <row r="12" spans="1:7" ht="14.1" customHeight="1" x14ac:dyDescent="0.15">
      <c r="A12" s="32" t="s">
        <v>110</v>
      </c>
      <c r="B12" s="68"/>
      <c r="C12" s="52" t="s">
        <v>66</v>
      </c>
      <c r="E12" s="112"/>
      <c r="F12" s="66"/>
      <c r="G12" s="66"/>
    </row>
    <row r="13" spans="1:7" ht="14.1" customHeight="1" x14ac:dyDescent="0.15">
      <c r="A13" s="32"/>
      <c r="B13" s="68"/>
      <c r="C13" s="52"/>
      <c r="E13" s="112"/>
      <c r="F13" s="66"/>
      <c r="G13" s="66"/>
    </row>
    <row r="14" spans="1:7" ht="30.6" customHeight="1" x14ac:dyDescent="0.15">
      <c r="A14" s="33" t="s">
        <v>111</v>
      </c>
      <c r="B14" s="68"/>
      <c r="C14" s="53" t="s">
        <v>67</v>
      </c>
      <c r="D14" s="106" t="s">
        <v>130</v>
      </c>
      <c r="E14" s="213">
        <v>1</v>
      </c>
      <c r="F14" s="213">
        <v>130</v>
      </c>
      <c r="G14" s="213">
        <f t="shared" si="0"/>
        <v>130</v>
      </c>
    </row>
    <row r="15" spans="1:7" ht="14.1" customHeight="1" x14ac:dyDescent="0.15">
      <c r="A15" s="33" t="s">
        <v>112</v>
      </c>
      <c r="B15" s="68"/>
      <c r="C15" s="53" t="s">
        <v>68</v>
      </c>
      <c r="D15" s="106" t="s">
        <v>130</v>
      </c>
      <c r="E15" s="113">
        <v>1</v>
      </c>
      <c r="F15" s="213">
        <v>100</v>
      </c>
      <c r="G15" s="213">
        <f t="shared" si="0"/>
        <v>100</v>
      </c>
    </row>
    <row r="16" spans="1:7" ht="14.1" customHeight="1" x14ac:dyDescent="0.15">
      <c r="A16" s="33" t="s">
        <v>113</v>
      </c>
      <c r="B16" s="68"/>
      <c r="C16" s="54" t="s">
        <v>69</v>
      </c>
      <c r="D16" s="106" t="s">
        <v>130</v>
      </c>
      <c r="E16" s="113">
        <v>1</v>
      </c>
      <c r="F16" s="213">
        <v>150</v>
      </c>
      <c r="G16" s="213">
        <f t="shared" si="0"/>
        <v>150</v>
      </c>
    </row>
    <row r="17" spans="1:7" ht="14.1" customHeight="1" x14ac:dyDescent="0.15">
      <c r="A17" s="31" t="s">
        <v>114</v>
      </c>
      <c r="B17" s="68"/>
      <c r="C17" s="54" t="s">
        <v>70</v>
      </c>
      <c r="D17" s="106" t="s">
        <v>130</v>
      </c>
      <c r="E17" s="113">
        <v>1</v>
      </c>
      <c r="F17" s="213">
        <v>500</v>
      </c>
      <c r="G17" s="213">
        <f t="shared" si="0"/>
        <v>500</v>
      </c>
    </row>
    <row r="18" spans="1:7" ht="14.1" customHeight="1" x14ac:dyDescent="0.15">
      <c r="A18" s="31" t="s">
        <v>115</v>
      </c>
      <c r="B18" s="68"/>
      <c r="C18" s="54" t="s">
        <v>71</v>
      </c>
      <c r="D18" s="106" t="s">
        <v>130</v>
      </c>
      <c r="E18" s="113">
        <v>1</v>
      </c>
      <c r="F18" s="213">
        <v>650</v>
      </c>
      <c r="G18" s="213">
        <f t="shared" si="0"/>
        <v>650</v>
      </c>
    </row>
    <row r="19" spans="1:7" ht="14.1" customHeight="1" x14ac:dyDescent="0.15">
      <c r="A19" s="31" t="s">
        <v>116</v>
      </c>
      <c r="B19" s="68"/>
      <c r="C19" s="54" t="s">
        <v>72</v>
      </c>
      <c r="D19" s="106" t="s">
        <v>130</v>
      </c>
      <c r="E19" s="113">
        <v>1</v>
      </c>
      <c r="F19" s="213">
        <v>650</v>
      </c>
      <c r="G19" s="213">
        <f t="shared" si="0"/>
        <v>650</v>
      </c>
    </row>
    <row r="20" spans="1:7" ht="14.1" customHeight="1" x14ac:dyDescent="0.15">
      <c r="A20" s="35"/>
      <c r="B20" s="68"/>
      <c r="C20" s="31"/>
      <c r="D20" s="182"/>
      <c r="E20" s="113"/>
      <c r="F20" s="213"/>
      <c r="G20" s="213"/>
    </row>
    <row r="21" spans="1:7" ht="14.1" customHeight="1" x14ac:dyDescent="0.15">
      <c r="A21" s="31" t="s">
        <v>117</v>
      </c>
      <c r="B21" s="68"/>
      <c r="C21" s="55" t="s">
        <v>73</v>
      </c>
      <c r="D21" s="106" t="s">
        <v>6</v>
      </c>
      <c r="E21" s="113">
        <v>1</v>
      </c>
      <c r="F21" s="213">
        <v>300</v>
      </c>
      <c r="G21" s="213">
        <f t="shared" si="0"/>
        <v>300</v>
      </c>
    </row>
    <row r="22" spans="1:7" ht="14.1" customHeight="1" x14ac:dyDescent="0.15">
      <c r="A22" s="31"/>
      <c r="B22" s="68"/>
      <c r="C22" s="31"/>
      <c r="D22" s="183"/>
      <c r="E22" s="113"/>
      <c r="F22" s="66"/>
      <c r="G22" s="66"/>
    </row>
    <row r="23" spans="1:7" ht="14.1" customHeight="1" x14ac:dyDescent="0.15">
      <c r="A23" s="30" t="s">
        <v>118</v>
      </c>
      <c r="B23" s="68"/>
      <c r="C23" s="52" t="s">
        <v>74</v>
      </c>
      <c r="E23" s="113"/>
      <c r="F23" s="66"/>
      <c r="G23" s="66"/>
    </row>
    <row r="24" spans="1:7" ht="14.1" customHeight="1" x14ac:dyDescent="0.15">
      <c r="A24" s="30"/>
      <c r="B24" s="68"/>
      <c r="C24" s="52"/>
      <c r="E24" s="113"/>
      <c r="F24" s="66"/>
      <c r="G24" s="66"/>
    </row>
    <row r="25" spans="1:7" ht="31.7" customHeight="1" x14ac:dyDescent="0.15">
      <c r="A25" s="31" t="s">
        <v>119</v>
      </c>
      <c r="B25" s="68"/>
      <c r="C25" s="55" t="s">
        <v>75</v>
      </c>
      <c r="D25" s="106" t="s">
        <v>130</v>
      </c>
      <c r="E25" s="213">
        <v>1</v>
      </c>
      <c r="F25" s="213">
        <v>1800</v>
      </c>
      <c r="G25" s="213">
        <f t="shared" si="0"/>
        <v>1800</v>
      </c>
    </row>
    <row r="26" spans="1:7" ht="27.6" customHeight="1" x14ac:dyDescent="0.15">
      <c r="A26" s="31" t="s">
        <v>120</v>
      </c>
      <c r="B26" s="68"/>
      <c r="C26" s="56" t="s">
        <v>76</v>
      </c>
      <c r="D26" s="120" t="s">
        <v>130</v>
      </c>
      <c r="E26" s="213">
        <v>1</v>
      </c>
      <c r="F26" s="213">
        <v>2200</v>
      </c>
      <c r="G26" s="213">
        <f t="shared" si="0"/>
        <v>2200</v>
      </c>
    </row>
    <row r="27" spans="1:7" ht="14.1" customHeight="1" x14ac:dyDescent="0.15">
      <c r="A27" s="30"/>
      <c r="B27" s="68"/>
      <c r="C27" s="31"/>
      <c r="D27" s="184"/>
      <c r="E27" s="113"/>
      <c r="F27" s="66"/>
      <c r="G27" s="66"/>
    </row>
    <row r="28" spans="1:7" ht="14.1" customHeight="1" x14ac:dyDescent="0.15">
      <c r="A28" s="30" t="s">
        <v>121</v>
      </c>
      <c r="B28" s="68"/>
      <c r="C28" s="52" t="s">
        <v>77</v>
      </c>
      <c r="E28" s="113"/>
      <c r="F28" s="66"/>
      <c r="G28" s="66"/>
    </row>
    <row r="29" spans="1:7" ht="14.1" customHeight="1" x14ac:dyDescent="0.15">
      <c r="A29" s="30"/>
      <c r="B29" s="68"/>
      <c r="C29" s="52" t="s">
        <v>333</v>
      </c>
      <c r="E29" s="113"/>
      <c r="F29" s="66"/>
      <c r="G29" s="66"/>
    </row>
    <row r="30" spans="1:7" ht="55.7" customHeight="1" x14ac:dyDescent="0.15">
      <c r="A30" s="30" t="s">
        <v>122</v>
      </c>
      <c r="B30" s="31"/>
      <c r="C30" s="55" t="s">
        <v>334</v>
      </c>
      <c r="E30" s="39"/>
      <c r="F30" s="8"/>
      <c r="G30" s="66"/>
    </row>
    <row r="31" spans="1:7" ht="28.5" customHeight="1" x14ac:dyDescent="0.15">
      <c r="A31" s="31" t="s">
        <v>123</v>
      </c>
      <c r="B31" s="31"/>
      <c r="C31" s="56" t="s">
        <v>335</v>
      </c>
      <c r="D31" s="120" t="s">
        <v>375</v>
      </c>
      <c r="E31" s="39">
        <v>1</v>
      </c>
      <c r="F31" s="39">
        <v>500</v>
      </c>
      <c r="G31" s="39">
        <f t="shared" si="0"/>
        <v>500</v>
      </c>
    </row>
    <row r="32" spans="1:7" ht="28.5" customHeight="1" x14ac:dyDescent="0.15">
      <c r="A32" s="31"/>
      <c r="B32" s="31"/>
      <c r="C32" s="56" t="s">
        <v>336</v>
      </c>
      <c r="D32" s="120" t="s">
        <v>375</v>
      </c>
      <c r="E32" s="39">
        <v>1</v>
      </c>
      <c r="F32" s="39">
        <v>380</v>
      </c>
      <c r="G32" s="39">
        <f t="shared" si="0"/>
        <v>380</v>
      </c>
    </row>
    <row r="33" spans="1:7" ht="28.5" customHeight="1" x14ac:dyDescent="0.15">
      <c r="A33" s="31"/>
      <c r="B33" s="31"/>
      <c r="C33" s="56" t="s">
        <v>337</v>
      </c>
      <c r="D33" s="120" t="s">
        <v>375</v>
      </c>
      <c r="E33" s="39">
        <v>1</v>
      </c>
      <c r="F33" s="39">
        <v>400</v>
      </c>
      <c r="G33" s="39">
        <f t="shared" si="0"/>
        <v>400</v>
      </c>
    </row>
    <row r="34" spans="1:7" ht="47.45" customHeight="1" x14ac:dyDescent="0.15">
      <c r="A34" s="31"/>
      <c r="B34" s="31"/>
      <c r="C34" s="56" t="s">
        <v>338</v>
      </c>
      <c r="D34" s="120" t="s">
        <v>375</v>
      </c>
      <c r="E34" s="39">
        <v>1</v>
      </c>
      <c r="F34" s="39">
        <v>650</v>
      </c>
      <c r="G34" s="39">
        <f t="shared" si="0"/>
        <v>650</v>
      </c>
    </row>
    <row r="35" spans="1:7" ht="43.7" customHeight="1" x14ac:dyDescent="0.15">
      <c r="A35" s="31"/>
      <c r="B35" s="31"/>
      <c r="C35" s="56" t="s">
        <v>338</v>
      </c>
      <c r="D35" s="120" t="s">
        <v>375</v>
      </c>
      <c r="E35" s="39">
        <v>1</v>
      </c>
      <c r="F35" s="39">
        <v>650</v>
      </c>
      <c r="G35" s="39">
        <f t="shared" si="0"/>
        <v>650</v>
      </c>
    </row>
    <row r="36" spans="1:7" ht="28.5" customHeight="1" x14ac:dyDescent="0.15">
      <c r="A36" s="31"/>
      <c r="B36" s="31"/>
      <c r="C36" s="56" t="s">
        <v>339</v>
      </c>
      <c r="D36" s="120" t="s">
        <v>375</v>
      </c>
      <c r="E36" s="39">
        <v>1</v>
      </c>
      <c r="F36" s="39">
        <v>650</v>
      </c>
      <c r="G36" s="39">
        <f t="shared" si="0"/>
        <v>650</v>
      </c>
    </row>
    <row r="37" spans="1:7" ht="28.5" customHeight="1" x14ac:dyDescent="0.15">
      <c r="A37" s="31"/>
      <c r="B37" s="31"/>
      <c r="C37" s="57" t="s">
        <v>340</v>
      </c>
      <c r="D37" s="120"/>
      <c r="E37" s="39"/>
      <c r="F37" s="39"/>
      <c r="G37" s="66"/>
    </row>
    <row r="38" spans="1:7" ht="28.5" customHeight="1" x14ac:dyDescent="0.15">
      <c r="A38" s="31"/>
      <c r="B38" s="31"/>
      <c r="C38" s="56" t="s">
        <v>341</v>
      </c>
      <c r="D38" s="120"/>
      <c r="E38" s="39"/>
      <c r="F38" s="39"/>
      <c r="G38" s="66"/>
    </row>
    <row r="39" spans="1:7" ht="28.5" customHeight="1" x14ac:dyDescent="0.15">
      <c r="A39" s="31"/>
      <c r="B39" s="31"/>
      <c r="C39" s="56" t="s">
        <v>342</v>
      </c>
      <c r="D39" s="120" t="s">
        <v>5</v>
      </c>
      <c r="E39" s="39">
        <v>1</v>
      </c>
      <c r="F39" s="39">
        <v>8</v>
      </c>
      <c r="G39" s="39">
        <f t="shared" si="0"/>
        <v>8</v>
      </c>
    </row>
    <row r="40" spans="1:7" ht="28.5" customHeight="1" x14ac:dyDescent="0.15">
      <c r="A40" s="31"/>
      <c r="B40" s="31"/>
      <c r="C40" s="56" t="s">
        <v>343</v>
      </c>
      <c r="D40" s="120" t="s">
        <v>5</v>
      </c>
      <c r="E40" s="39">
        <v>1</v>
      </c>
      <c r="F40" s="39">
        <v>9</v>
      </c>
      <c r="G40" s="39">
        <f t="shared" si="0"/>
        <v>9</v>
      </c>
    </row>
    <row r="41" spans="1:7" ht="28.5" customHeight="1" x14ac:dyDescent="0.15">
      <c r="A41" s="31"/>
      <c r="B41" s="31"/>
      <c r="C41" s="56" t="s">
        <v>250</v>
      </c>
      <c r="D41" s="120" t="s">
        <v>375</v>
      </c>
      <c r="E41" s="39">
        <v>1</v>
      </c>
      <c r="F41" s="39">
        <v>150</v>
      </c>
      <c r="G41" s="39">
        <f t="shared" si="0"/>
        <v>150</v>
      </c>
    </row>
    <row r="42" spans="1:7" ht="16.5" customHeight="1" x14ac:dyDescent="0.15">
      <c r="A42" s="31"/>
      <c r="B42" s="31"/>
      <c r="C42" s="195" t="s">
        <v>249</v>
      </c>
      <c r="D42" s="120" t="s">
        <v>375</v>
      </c>
      <c r="E42" s="39">
        <v>1</v>
      </c>
      <c r="F42" s="8">
        <v>280</v>
      </c>
      <c r="G42" s="8">
        <f t="shared" si="0"/>
        <v>280</v>
      </c>
    </row>
    <row r="43" spans="1:7" ht="17.25" customHeight="1" x14ac:dyDescent="0.15">
      <c r="A43" s="30" t="s">
        <v>124</v>
      </c>
      <c r="B43" s="31"/>
      <c r="C43" s="57" t="s">
        <v>373</v>
      </c>
      <c r="D43" s="120"/>
      <c r="E43" s="39"/>
      <c r="F43" s="8"/>
      <c r="G43" s="66"/>
    </row>
    <row r="44" spans="1:7" ht="22.5" customHeight="1" x14ac:dyDescent="0.15">
      <c r="A44" s="31"/>
      <c r="B44" s="31"/>
      <c r="C44" s="56" t="s">
        <v>78</v>
      </c>
      <c r="D44" s="120" t="s">
        <v>25</v>
      </c>
      <c r="E44" s="39">
        <v>1</v>
      </c>
      <c r="F44" s="8">
        <v>420</v>
      </c>
      <c r="G44" s="8">
        <f t="shared" si="0"/>
        <v>420</v>
      </c>
    </row>
    <row r="45" spans="1:7" ht="23.25" customHeight="1" x14ac:dyDescent="0.15">
      <c r="A45" s="31"/>
      <c r="B45" s="31"/>
      <c r="C45" s="56" t="s">
        <v>79</v>
      </c>
      <c r="D45" s="185" t="s">
        <v>25</v>
      </c>
      <c r="E45" s="39">
        <v>1</v>
      </c>
      <c r="F45" s="8">
        <v>610</v>
      </c>
      <c r="G45" s="8">
        <f t="shared" si="0"/>
        <v>610</v>
      </c>
    </row>
    <row r="46" spans="1:7" ht="24.75" customHeight="1" x14ac:dyDescent="0.15">
      <c r="A46" s="31"/>
      <c r="B46" s="31"/>
      <c r="C46" s="56" t="s">
        <v>79</v>
      </c>
      <c r="D46" s="185" t="s">
        <v>25</v>
      </c>
      <c r="E46" s="39">
        <v>1</v>
      </c>
      <c r="F46" s="8">
        <v>610</v>
      </c>
      <c r="G46" s="8">
        <f t="shared" si="0"/>
        <v>610</v>
      </c>
    </row>
    <row r="47" spans="1:7" ht="26.45" customHeight="1" x14ac:dyDescent="0.15">
      <c r="A47" s="31"/>
      <c r="B47" s="31"/>
      <c r="C47" s="56" t="s">
        <v>374</v>
      </c>
      <c r="D47" s="215" t="s">
        <v>25</v>
      </c>
      <c r="E47" s="39">
        <v>1</v>
      </c>
      <c r="F47" s="8">
        <v>1250</v>
      </c>
      <c r="G47" s="8">
        <f t="shared" si="0"/>
        <v>1250</v>
      </c>
    </row>
    <row r="48" spans="1:7" ht="20.25" customHeight="1" x14ac:dyDescent="0.15">
      <c r="A48" s="31"/>
      <c r="B48" s="31"/>
      <c r="C48" s="56"/>
      <c r="D48" s="185"/>
      <c r="E48" s="39"/>
      <c r="F48" s="8"/>
      <c r="G48" s="66"/>
    </row>
    <row r="49" spans="1:7" ht="18" customHeight="1" x14ac:dyDescent="0.15">
      <c r="A49" s="31"/>
      <c r="B49" s="31"/>
      <c r="C49" s="31"/>
      <c r="D49" s="184"/>
      <c r="E49" s="39"/>
      <c r="F49" s="8"/>
      <c r="G49" s="66"/>
    </row>
    <row r="50" spans="1:7" ht="21" customHeight="1" x14ac:dyDescent="0.15">
      <c r="A50" s="30" t="s">
        <v>125</v>
      </c>
      <c r="B50" s="31"/>
      <c r="C50" s="57" t="s">
        <v>80</v>
      </c>
      <c r="D50" s="186"/>
      <c r="E50" s="39"/>
      <c r="F50" s="8"/>
      <c r="G50" s="66"/>
    </row>
    <row r="51" spans="1:7" ht="18" customHeight="1" x14ac:dyDescent="0.15">
      <c r="A51" s="30"/>
      <c r="B51" s="31"/>
      <c r="C51" s="57"/>
      <c r="D51" s="186"/>
      <c r="E51" s="39"/>
      <c r="F51" s="8"/>
      <c r="G51" s="66"/>
    </row>
    <row r="52" spans="1:7" ht="17.25" customHeight="1" x14ac:dyDescent="0.15">
      <c r="A52" s="31" t="s">
        <v>126</v>
      </c>
      <c r="B52" s="31"/>
      <c r="C52" s="56" t="s">
        <v>81</v>
      </c>
      <c r="D52" s="184"/>
      <c r="E52" s="39"/>
      <c r="F52" s="8"/>
      <c r="G52" s="66"/>
    </row>
    <row r="53" spans="1:7" ht="24" customHeight="1" x14ac:dyDescent="0.15">
      <c r="A53" s="31"/>
      <c r="B53" s="31"/>
      <c r="C53" s="56" t="s">
        <v>82</v>
      </c>
      <c r="D53" s="185" t="s">
        <v>25</v>
      </c>
      <c r="E53" s="39">
        <v>1</v>
      </c>
      <c r="F53" s="8">
        <v>2800</v>
      </c>
      <c r="G53" s="213">
        <f t="shared" si="0"/>
        <v>2800</v>
      </c>
    </row>
    <row r="54" spans="1:7" ht="24" customHeight="1" x14ac:dyDescent="0.15">
      <c r="A54" s="31"/>
      <c r="B54" s="31"/>
      <c r="C54" s="56" t="s">
        <v>83</v>
      </c>
      <c r="D54" s="185" t="s">
        <v>25</v>
      </c>
      <c r="E54" s="39">
        <v>1</v>
      </c>
      <c r="F54" s="8">
        <v>3500</v>
      </c>
      <c r="G54" s="213">
        <f t="shared" si="0"/>
        <v>3500</v>
      </c>
    </row>
    <row r="55" spans="1:7" ht="23.25" customHeight="1" x14ac:dyDescent="0.15">
      <c r="A55" s="31"/>
      <c r="B55" s="31"/>
      <c r="C55" s="56" t="s">
        <v>84</v>
      </c>
      <c r="D55" s="185" t="s">
        <v>25</v>
      </c>
      <c r="E55" s="39">
        <v>1</v>
      </c>
      <c r="F55" s="8">
        <v>2800</v>
      </c>
      <c r="G55" s="213">
        <f t="shared" si="0"/>
        <v>2800</v>
      </c>
    </row>
    <row r="56" spans="1:7" ht="14.1" customHeight="1" x14ac:dyDescent="0.15">
      <c r="A56" s="31"/>
      <c r="B56" s="31"/>
      <c r="C56" s="31"/>
      <c r="D56" s="185"/>
      <c r="E56" s="39"/>
      <c r="F56" s="8"/>
      <c r="G56" s="66"/>
    </row>
    <row r="57" spans="1:7" ht="22.5" customHeight="1" x14ac:dyDescent="0.15">
      <c r="A57" s="31"/>
      <c r="B57" s="31"/>
      <c r="C57" s="56" t="s">
        <v>85</v>
      </c>
      <c r="D57" s="185"/>
      <c r="E57" s="39"/>
      <c r="F57" s="8"/>
      <c r="G57" s="66"/>
    </row>
    <row r="58" spans="1:7" ht="14.1" customHeight="1" x14ac:dyDescent="0.15">
      <c r="A58" s="31"/>
      <c r="B58" s="31"/>
      <c r="C58" s="31"/>
      <c r="D58" s="184"/>
      <c r="E58" s="39"/>
      <c r="F58" s="8"/>
      <c r="G58" s="66"/>
    </row>
    <row r="59" spans="1:7" ht="14.1" customHeight="1" x14ac:dyDescent="0.15">
      <c r="A59" s="30" t="s">
        <v>127</v>
      </c>
      <c r="B59" s="31"/>
      <c r="C59" s="57" t="s">
        <v>86</v>
      </c>
      <c r="D59" s="186"/>
      <c r="E59" s="39"/>
      <c r="F59" s="8"/>
      <c r="G59" s="66"/>
    </row>
    <row r="60" spans="1:7" ht="14.1" customHeight="1" x14ac:dyDescent="0.15">
      <c r="A60" s="30"/>
      <c r="B60" s="14"/>
      <c r="C60" s="57"/>
      <c r="D60" s="186"/>
      <c r="E60" s="109"/>
      <c r="F60" s="18"/>
      <c r="G60" s="66"/>
    </row>
    <row r="61" spans="1:7" ht="14.1" customHeight="1" x14ac:dyDescent="0.15">
      <c r="A61" s="30"/>
      <c r="B61" s="73"/>
      <c r="C61" s="53" t="s">
        <v>87</v>
      </c>
      <c r="D61" s="88" t="s">
        <v>25</v>
      </c>
      <c r="E61" s="44">
        <v>1</v>
      </c>
      <c r="F61" s="65">
        <v>2800</v>
      </c>
      <c r="G61" s="65">
        <f t="shared" si="0"/>
        <v>2800</v>
      </c>
    </row>
    <row r="62" spans="1:7" ht="14.1" customHeight="1" x14ac:dyDescent="0.15">
      <c r="A62" s="30"/>
      <c r="B62" s="73"/>
      <c r="C62" s="53" t="s">
        <v>88</v>
      </c>
      <c r="D62" s="88" t="s">
        <v>25</v>
      </c>
      <c r="E62" s="44">
        <v>1</v>
      </c>
      <c r="F62" s="65">
        <v>4775</v>
      </c>
      <c r="G62" s="65">
        <f t="shared" si="0"/>
        <v>4775</v>
      </c>
    </row>
    <row r="63" spans="1:7" ht="14.1" customHeight="1" x14ac:dyDescent="0.15">
      <c r="A63" s="30"/>
      <c r="B63" s="73"/>
      <c r="C63" s="53" t="s">
        <v>89</v>
      </c>
      <c r="D63" s="88" t="s">
        <v>25</v>
      </c>
      <c r="E63" s="44">
        <v>1</v>
      </c>
      <c r="F63" s="65">
        <v>3800</v>
      </c>
      <c r="G63" s="65">
        <f t="shared" si="0"/>
        <v>3800</v>
      </c>
    </row>
    <row r="64" spans="1:7" ht="14.1" customHeight="1" x14ac:dyDescent="0.15">
      <c r="A64" s="30"/>
      <c r="B64" s="73"/>
      <c r="C64" s="58"/>
      <c r="D64" s="187"/>
      <c r="E64" s="44"/>
      <c r="F64" s="65"/>
      <c r="G64" s="66"/>
    </row>
    <row r="65" spans="1:7" ht="14.1" customHeight="1" x14ac:dyDescent="0.15">
      <c r="A65" s="30"/>
      <c r="B65" s="73"/>
      <c r="C65" s="59" t="s">
        <v>90</v>
      </c>
      <c r="D65" s="187" t="s">
        <v>25</v>
      </c>
      <c r="E65" s="44">
        <v>1</v>
      </c>
      <c r="F65" s="65">
        <v>10600</v>
      </c>
      <c r="G65" s="65">
        <f t="shared" si="0"/>
        <v>10600</v>
      </c>
    </row>
    <row r="66" spans="1:7" ht="14.1" customHeight="1" x14ac:dyDescent="0.15">
      <c r="A66" s="30"/>
      <c r="B66" s="73"/>
      <c r="C66" s="59" t="s">
        <v>91</v>
      </c>
      <c r="D66" s="187" t="s">
        <v>25</v>
      </c>
      <c r="E66" s="44">
        <v>1</v>
      </c>
      <c r="F66" s="65">
        <v>2600</v>
      </c>
      <c r="G66" s="65">
        <f t="shared" si="0"/>
        <v>2600</v>
      </c>
    </row>
    <row r="67" spans="1:7" ht="14.1" customHeight="1" x14ac:dyDescent="0.15">
      <c r="A67" s="30"/>
      <c r="B67" s="73"/>
      <c r="C67" s="59" t="s">
        <v>92</v>
      </c>
      <c r="D67" s="187" t="s">
        <v>25</v>
      </c>
      <c r="E67" s="44">
        <v>1</v>
      </c>
      <c r="F67" s="65">
        <v>12000</v>
      </c>
      <c r="G67" s="65">
        <f t="shared" si="0"/>
        <v>12000</v>
      </c>
    </row>
    <row r="68" spans="1:7" ht="14.1" customHeight="1" x14ac:dyDescent="0.15">
      <c r="A68" s="30"/>
      <c r="B68" s="73"/>
      <c r="C68" s="59" t="s">
        <v>93</v>
      </c>
      <c r="D68" s="187" t="s">
        <v>25</v>
      </c>
      <c r="E68" s="44">
        <v>1</v>
      </c>
      <c r="F68" s="65">
        <v>18400</v>
      </c>
      <c r="G68" s="65">
        <f t="shared" si="0"/>
        <v>18400</v>
      </c>
    </row>
    <row r="69" spans="1:7" ht="14.1" customHeight="1" x14ac:dyDescent="0.15">
      <c r="A69" s="30"/>
      <c r="B69" s="73"/>
      <c r="C69" s="58"/>
      <c r="D69" s="187"/>
      <c r="E69" s="44"/>
      <c r="F69" s="65"/>
      <c r="G69" s="66"/>
    </row>
    <row r="70" spans="1:7" ht="24" customHeight="1" x14ac:dyDescent="0.15">
      <c r="A70" s="30"/>
      <c r="B70" s="73"/>
      <c r="C70" s="56" t="s">
        <v>94</v>
      </c>
      <c r="D70" s="185" t="s">
        <v>244</v>
      </c>
      <c r="E70" s="114">
        <v>1</v>
      </c>
      <c r="F70" s="65">
        <v>87000</v>
      </c>
      <c r="G70" s="65">
        <f t="shared" si="0"/>
        <v>87000</v>
      </c>
    </row>
    <row r="71" spans="1:7" ht="14.1" customHeight="1" x14ac:dyDescent="0.15">
      <c r="A71" s="30"/>
      <c r="B71" s="73"/>
      <c r="C71" s="31"/>
      <c r="D71" s="185"/>
      <c r="E71" s="114"/>
      <c r="F71" s="65"/>
      <c r="G71" s="66"/>
    </row>
    <row r="72" spans="1:7" ht="24.75" customHeight="1" x14ac:dyDescent="0.15">
      <c r="A72" s="30"/>
      <c r="B72" s="73"/>
      <c r="C72" s="56" t="s">
        <v>246</v>
      </c>
      <c r="D72" s="185"/>
      <c r="E72" s="114"/>
      <c r="F72" s="65"/>
      <c r="G72" s="66"/>
    </row>
    <row r="73" spans="1:7" ht="14.1" customHeight="1" x14ac:dyDescent="0.15">
      <c r="A73" s="30"/>
      <c r="B73" s="73"/>
      <c r="C73" s="56"/>
      <c r="D73" s="185"/>
      <c r="E73" s="114"/>
      <c r="F73" s="65"/>
      <c r="G73" s="66"/>
    </row>
    <row r="74" spans="1:7" ht="18.95" customHeight="1" x14ac:dyDescent="0.15">
      <c r="A74" s="30"/>
      <c r="B74" s="73"/>
      <c r="C74" s="56" t="s">
        <v>245</v>
      </c>
      <c r="D74" s="185" t="s">
        <v>8</v>
      </c>
      <c r="E74" s="114">
        <v>1</v>
      </c>
      <c r="F74" s="65">
        <v>58750</v>
      </c>
      <c r="G74" s="213">
        <f t="shared" ref="G74:G92" si="1">E74*F74</f>
        <v>58750</v>
      </c>
    </row>
    <row r="75" spans="1:7" ht="14.1" customHeight="1" x14ac:dyDescent="0.15">
      <c r="A75" s="30"/>
      <c r="B75" s="73"/>
      <c r="C75" s="56"/>
      <c r="D75" s="185"/>
      <c r="E75" s="114"/>
      <c r="F75" s="65"/>
      <c r="G75" s="66"/>
    </row>
    <row r="76" spans="1:7" ht="14.1" customHeight="1" x14ac:dyDescent="0.15">
      <c r="A76" s="30"/>
      <c r="B76" s="73"/>
      <c r="C76" s="57" t="s">
        <v>95</v>
      </c>
      <c r="D76" s="185"/>
      <c r="E76" s="114"/>
      <c r="F76" s="65"/>
      <c r="G76" s="66"/>
    </row>
    <row r="77" spans="1:7" ht="14.1" customHeight="1" x14ac:dyDescent="0.15">
      <c r="A77" s="30"/>
      <c r="B77" s="73"/>
      <c r="C77" s="56"/>
      <c r="D77" s="185"/>
      <c r="E77" s="114"/>
      <c r="F77" s="65"/>
      <c r="G77" s="66"/>
    </row>
    <row r="78" spans="1:7" ht="14.1" customHeight="1" x14ac:dyDescent="0.15">
      <c r="A78" s="30"/>
      <c r="B78" s="73"/>
      <c r="C78" s="56" t="s">
        <v>96</v>
      </c>
      <c r="D78" s="185" t="s">
        <v>8</v>
      </c>
      <c r="E78" s="114">
        <v>1</v>
      </c>
      <c r="F78" s="65">
        <v>25000</v>
      </c>
      <c r="G78" s="213">
        <f t="shared" si="1"/>
        <v>25000</v>
      </c>
    </row>
    <row r="79" spans="1:7" ht="14.1" customHeight="1" x14ac:dyDescent="0.15">
      <c r="A79" s="30"/>
      <c r="B79" s="73"/>
      <c r="C79" s="56" t="s">
        <v>97</v>
      </c>
      <c r="D79" s="185" t="s">
        <v>8</v>
      </c>
      <c r="E79" s="114">
        <v>1</v>
      </c>
      <c r="F79" s="65">
        <v>36000</v>
      </c>
      <c r="G79" s="213">
        <f t="shared" si="1"/>
        <v>36000</v>
      </c>
    </row>
    <row r="80" spans="1:7" ht="14.1" customHeight="1" x14ac:dyDescent="0.15">
      <c r="A80" s="30"/>
      <c r="B80" s="73"/>
      <c r="C80" s="56" t="s">
        <v>98</v>
      </c>
      <c r="D80" s="185" t="s">
        <v>8</v>
      </c>
      <c r="E80" s="114">
        <v>1</v>
      </c>
      <c r="F80" s="65">
        <v>85100</v>
      </c>
      <c r="G80" s="213">
        <f t="shared" si="1"/>
        <v>85100</v>
      </c>
    </row>
    <row r="81" spans="1:7" ht="14.1" customHeight="1" x14ac:dyDescent="0.15">
      <c r="A81" s="30"/>
      <c r="B81" s="73"/>
      <c r="C81" s="56"/>
      <c r="D81" s="185"/>
      <c r="E81" s="114"/>
      <c r="F81" s="65"/>
      <c r="G81" s="66"/>
    </row>
    <row r="82" spans="1:7" ht="14.1" customHeight="1" x14ac:dyDescent="0.15">
      <c r="A82" s="30" t="s">
        <v>132</v>
      </c>
      <c r="B82" s="73"/>
      <c r="C82" s="57" t="s">
        <v>99</v>
      </c>
      <c r="D82" s="185"/>
      <c r="E82" s="114"/>
      <c r="F82" s="37"/>
      <c r="G82" s="66"/>
    </row>
    <row r="83" spans="1:7" ht="14.1" customHeight="1" x14ac:dyDescent="0.15">
      <c r="A83" s="30"/>
      <c r="B83" s="73"/>
      <c r="C83" s="53" t="s">
        <v>100</v>
      </c>
      <c r="D83" s="185"/>
      <c r="E83" s="114"/>
      <c r="F83" s="65"/>
      <c r="G83" s="66">
        <f t="shared" si="1"/>
        <v>0</v>
      </c>
    </row>
    <row r="84" spans="1:7" ht="24.6" customHeight="1" x14ac:dyDescent="0.15">
      <c r="A84" s="30"/>
      <c r="B84" s="73"/>
      <c r="C84" s="53" t="s">
        <v>101</v>
      </c>
      <c r="D84" s="185" t="s">
        <v>8</v>
      </c>
      <c r="E84" s="114">
        <v>1</v>
      </c>
      <c r="F84" s="65">
        <v>11000</v>
      </c>
      <c r="G84" s="213">
        <f t="shared" si="1"/>
        <v>11000</v>
      </c>
    </row>
    <row r="85" spans="1:7" ht="14.1" customHeight="1" x14ac:dyDescent="0.15">
      <c r="A85" s="30"/>
      <c r="B85" s="73"/>
      <c r="C85" s="53" t="s">
        <v>102</v>
      </c>
      <c r="D85" s="185" t="s">
        <v>8</v>
      </c>
      <c r="E85" s="114">
        <v>1</v>
      </c>
      <c r="F85" s="65">
        <v>5275</v>
      </c>
      <c r="G85" s="213">
        <f t="shared" si="1"/>
        <v>5275</v>
      </c>
    </row>
    <row r="86" spans="1:7" ht="14.1" customHeight="1" x14ac:dyDescent="0.15">
      <c r="A86" s="30"/>
      <c r="B86" s="73"/>
      <c r="C86" s="53" t="s">
        <v>103</v>
      </c>
      <c r="D86" s="185" t="s">
        <v>8</v>
      </c>
      <c r="E86" s="114">
        <v>1</v>
      </c>
      <c r="F86" s="65">
        <v>8800</v>
      </c>
      <c r="G86" s="213">
        <f t="shared" si="1"/>
        <v>8800</v>
      </c>
    </row>
    <row r="87" spans="1:7" ht="14.1" customHeight="1" x14ac:dyDescent="0.15">
      <c r="A87" s="30"/>
      <c r="B87" s="73"/>
      <c r="C87" s="53" t="s">
        <v>104</v>
      </c>
      <c r="D87" s="185" t="s">
        <v>8</v>
      </c>
      <c r="E87" s="114">
        <v>1</v>
      </c>
      <c r="F87" s="65">
        <v>6900</v>
      </c>
      <c r="G87" s="213">
        <f t="shared" si="1"/>
        <v>6900</v>
      </c>
    </row>
    <row r="88" spans="1:7" ht="14.1" customHeight="1" x14ac:dyDescent="0.15">
      <c r="A88" s="30"/>
      <c r="B88" s="73"/>
      <c r="C88" s="53" t="s">
        <v>105</v>
      </c>
      <c r="D88" s="185" t="s">
        <v>8</v>
      </c>
      <c r="E88" s="114">
        <v>1</v>
      </c>
      <c r="F88" s="65">
        <v>5400</v>
      </c>
      <c r="G88" s="213">
        <f t="shared" si="1"/>
        <v>5400</v>
      </c>
    </row>
    <row r="89" spans="1:7" ht="14.1" customHeight="1" x14ac:dyDescent="0.15">
      <c r="A89" s="30"/>
      <c r="B89" s="73"/>
      <c r="C89" s="53" t="s">
        <v>106</v>
      </c>
      <c r="D89" s="185" t="s">
        <v>8</v>
      </c>
      <c r="E89" s="114">
        <v>1</v>
      </c>
      <c r="F89" s="65">
        <v>585</v>
      </c>
      <c r="G89" s="213">
        <f t="shared" si="1"/>
        <v>585</v>
      </c>
    </row>
    <row r="90" spans="1:7" ht="14.1" customHeight="1" x14ac:dyDescent="0.15">
      <c r="A90" s="30"/>
      <c r="B90" s="73"/>
      <c r="C90" s="53" t="s">
        <v>107</v>
      </c>
      <c r="D90" s="185" t="s">
        <v>8</v>
      </c>
      <c r="E90" s="114">
        <v>1</v>
      </c>
      <c r="F90" s="65">
        <v>585</v>
      </c>
      <c r="G90" s="213">
        <f t="shared" si="1"/>
        <v>585</v>
      </c>
    </row>
    <row r="91" spans="1:7" ht="27" customHeight="1" x14ac:dyDescent="0.15">
      <c r="A91" s="30"/>
      <c r="B91" s="73"/>
      <c r="C91" s="74" t="s">
        <v>247</v>
      </c>
      <c r="D91" s="185" t="s">
        <v>376</v>
      </c>
      <c r="E91" s="114">
        <v>1</v>
      </c>
      <c r="F91" s="65">
        <v>2200</v>
      </c>
      <c r="G91" s="213">
        <f t="shared" si="1"/>
        <v>2200</v>
      </c>
    </row>
    <row r="92" spans="1:7" ht="14.1" customHeight="1" x14ac:dyDescent="0.15">
      <c r="A92" s="194"/>
      <c r="B92" s="193"/>
      <c r="C92" s="74" t="s">
        <v>248</v>
      </c>
      <c r="D92" s="72" t="s">
        <v>377</v>
      </c>
      <c r="E92" s="114">
        <v>1</v>
      </c>
      <c r="F92" s="65">
        <v>1500</v>
      </c>
      <c r="G92" s="213">
        <f t="shared" si="1"/>
        <v>1500</v>
      </c>
    </row>
    <row r="93" spans="1:7" ht="22.7" customHeight="1" x14ac:dyDescent="0.15">
      <c r="A93" s="30"/>
      <c r="B93" s="73"/>
      <c r="C93" s="214" t="s">
        <v>59</v>
      </c>
      <c r="D93" s="190"/>
      <c r="E93" s="191"/>
      <c r="F93" s="192"/>
      <c r="G93" s="220">
        <f>SUM(G9:G92)</f>
        <v>411912</v>
      </c>
    </row>
    <row r="94" spans="1:7" x14ac:dyDescent="0.15">
      <c r="A94" s="40"/>
      <c r="C94" s="70"/>
      <c r="D94" s="188"/>
    </row>
    <row r="95" spans="1:7" x14ac:dyDescent="0.15">
      <c r="A95" s="40"/>
      <c r="C95" s="71"/>
      <c r="D95" s="72"/>
    </row>
    <row r="96" spans="1:7" x14ac:dyDescent="0.15">
      <c r="A96" s="40"/>
      <c r="C96" s="71"/>
      <c r="D96" s="72"/>
    </row>
    <row r="97" spans="1:4" x14ac:dyDescent="0.15">
      <c r="A97" s="40"/>
      <c r="C97" s="71"/>
      <c r="D97" s="72"/>
    </row>
    <row r="98" spans="1:4" x14ac:dyDescent="0.15">
      <c r="A98" s="40"/>
      <c r="C98" s="71"/>
      <c r="D98" s="72"/>
    </row>
    <row r="99" spans="1:4" x14ac:dyDescent="0.15">
      <c r="A99" s="62"/>
      <c r="C99" s="71"/>
      <c r="D99" s="188"/>
    </row>
    <row r="100" spans="1:4" x14ac:dyDescent="0.15">
      <c r="A100" s="40"/>
      <c r="C100" s="70"/>
      <c r="D100" s="188"/>
    </row>
    <row r="101" spans="1:4" x14ac:dyDescent="0.15">
      <c r="A101" s="45"/>
      <c r="C101" s="63"/>
      <c r="D101" s="72"/>
    </row>
    <row r="102" spans="1:4" x14ac:dyDescent="0.15">
      <c r="A102" s="45"/>
      <c r="C102" s="63"/>
      <c r="D102" s="72"/>
    </row>
    <row r="103" spans="1:4" x14ac:dyDescent="0.15">
      <c r="A103" s="45"/>
      <c r="C103" s="63"/>
      <c r="D103" s="72"/>
    </row>
    <row r="104" spans="1:4" x14ac:dyDescent="0.15">
      <c r="A104" s="45"/>
      <c r="C104" s="63"/>
      <c r="D104" s="72"/>
    </row>
    <row r="105" spans="1:4" x14ac:dyDescent="0.15">
      <c r="A105" s="45"/>
      <c r="C105" s="63"/>
      <c r="D105" s="72"/>
    </row>
    <row r="106" spans="1:4" x14ac:dyDescent="0.15">
      <c r="A106" s="45"/>
      <c r="C106" s="63"/>
      <c r="D106" s="72"/>
    </row>
    <row r="107" spans="1:4" x14ac:dyDescent="0.15">
      <c r="A107" s="45"/>
      <c r="C107" s="63"/>
      <c r="D107" s="72"/>
    </row>
    <row r="108" spans="1:4" x14ac:dyDescent="0.15">
      <c r="A108" s="45"/>
      <c r="C108" s="63"/>
    </row>
    <row r="109" spans="1:4" x14ac:dyDescent="0.15">
      <c r="A109" s="69"/>
      <c r="C109" s="63"/>
    </row>
    <row r="110" spans="1:4" x14ac:dyDescent="0.15">
      <c r="C110" s="2"/>
    </row>
    <row r="111" spans="1:4" x14ac:dyDescent="0.15">
      <c r="C111" s="47"/>
    </row>
  </sheetData>
  <printOptions horizontalCentered="1"/>
  <pageMargins left="0.74803149606299213" right="0.35433070866141736" top="0.59055118110236227" bottom="0.59055118110236227" header="0.31496062992125984" footer="0.31496062992125984"/>
  <pageSetup paperSize="9" scale="94" firstPageNumber="19" orientation="portrait" useFirstPageNumber="1" verticalDpi="300" r:id="rId1"/>
  <headerFooter alignWithMargins="0"/>
  <rowBreaks count="1" manualBreakCount="1">
    <brk id="75" max="6"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386732-F7FF-4324-B237-6B43394F045B}">
  <dimension ref="A1:G54"/>
  <sheetViews>
    <sheetView showZeros="0" view="pageBreakPreview" zoomScaleNormal="105" zoomScaleSheetLayoutView="100" workbookViewId="0">
      <selection activeCell="F13" sqref="F13"/>
    </sheetView>
  </sheetViews>
  <sheetFormatPr defaultColWidth="12.5390625" defaultRowHeight="12.75" x14ac:dyDescent="0.15"/>
  <cols>
    <col min="1" max="1" width="5.93359375" style="1" customWidth="1"/>
    <col min="2" max="2" width="7.953125" style="1" customWidth="1"/>
    <col min="3" max="3" width="45.0390625" style="1" customWidth="1"/>
    <col min="4" max="4" width="6.3359375" style="106" customWidth="1"/>
    <col min="5" max="5" width="6.60546875" style="106" customWidth="1"/>
    <col min="6" max="6" width="10.65234375" style="19" customWidth="1"/>
    <col min="7" max="7" width="14.42578125" style="19" customWidth="1"/>
    <col min="8" max="16384" width="12.5390625" style="1"/>
  </cols>
  <sheetData>
    <row r="1" spans="1:7" ht="14.1" customHeight="1" x14ac:dyDescent="0.15">
      <c r="A1" s="22" t="s">
        <v>15</v>
      </c>
      <c r="B1" s="22"/>
      <c r="E1" s="104"/>
      <c r="F1" s="20"/>
    </row>
    <row r="2" spans="1:7" ht="14.1" customHeight="1" x14ac:dyDescent="0.15">
      <c r="A2" s="29" t="s">
        <v>23</v>
      </c>
      <c r="B2" s="29"/>
      <c r="C2" s="23"/>
      <c r="D2" s="116"/>
      <c r="E2" s="105"/>
      <c r="F2" s="25"/>
      <c r="G2" s="24"/>
    </row>
    <row r="3" spans="1:7" ht="14.1" customHeight="1" x14ac:dyDescent="0.15">
      <c r="A3" s="4"/>
      <c r="B3" s="4"/>
      <c r="E3" s="104"/>
      <c r="F3" s="20"/>
    </row>
    <row r="4" spans="1:7" ht="14.1" customHeight="1" x14ac:dyDescent="0.15">
      <c r="A4" s="5"/>
      <c r="B4" s="5"/>
    </row>
    <row r="5" spans="1:7" ht="14.1" customHeight="1" x14ac:dyDescent="0.15">
      <c r="A5" s="6" t="s">
        <v>0</v>
      </c>
      <c r="B5" s="6" t="s">
        <v>27</v>
      </c>
      <c r="C5" s="6" t="s">
        <v>28</v>
      </c>
      <c r="D5" s="107" t="s">
        <v>1</v>
      </c>
      <c r="E5" s="107" t="s">
        <v>2</v>
      </c>
      <c r="F5" s="6" t="s">
        <v>3</v>
      </c>
      <c r="G5" s="6" t="s">
        <v>37</v>
      </c>
    </row>
    <row r="6" spans="1:7" ht="14.1" customHeight="1" x14ac:dyDescent="0.15">
      <c r="A6" s="7" t="s">
        <v>4</v>
      </c>
      <c r="B6" s="7"/>
      <c r="C6" s="15" t="s">
        <v>175</v>
      </c>
      <c r="D6" s="108"/>
      <c r="E6" s="108"/>
      <c r="F6" s="7"/>
      <c r="G6" s="7"/>
    </row>
    <row r="7" spans="1:7" ht="14.1" customHeight="1" x14ac:dyDescent="0.15">
      <c r="A7" s="83" t="s">
        <v>176</v>
      </c>
      <c r="B7" s="10"/>
      <c r="C7" s="92" t="s">
        <v>155</v>
      </c>
      <c r="D7" s="39"/>
      <c r="E7" s="39"/>
      <c r="F7" s="8"/>
      <c r="G7" s="16"/>
    </row>
    <row r="8" spans="1:7" ht="14.1" customHeight="1" x14ac:dyDescent="0.15">
      <c r="A8" s="33"/>
      <c r="B8" s="10"/>
      <c r="C8" s="42"/>
      <c r="D8" s="39"/>
      <c r="E8" s="39"/>
      <c r="F8" s="8"/>
      <c r="G8" s="16"/>
    </row>
    <row r="9" spans="1:7" ht="14.1" customHeight="1" x14ac:dyDescent="0.15">
      <c r="A9" s="33" t="s">
        <v>177</v>
      </c>
      <c r="B9" s="9"/>
      <c r="C9" s="42" t="s">
        <v>156</v>
      </c>
      <c r="D9" s="106" t="s">
        <v>130</v>
      </c>
      <c r="E9" s="39">
        <v>1</v>
      </c>
      <c r="F9" s="8">
        <v>150</v>
      </c>
      <c r="G9" s="16">
        <f>E9*F9</f>
        <v>150</v>
      </c>
    </row>
    <row r="10" spans="1:7" ht="14.1" customHeight="1" x14ac:dyDescent="0.15">
      <c r="A10" s="32"/>
      <c r="B10" s="9"/>
      <c r="C10" s="51"/>
      <c r="E10" s="39"/>
      <c r="F10" s="43"/>
      <c r="G10" s="16"/>
    </row>
    <row r="11" spans="1:7" ht="14.1" customHeight="1" x14ac:dyDescent="0.15">
      <c r="A11" s="32" t="s">
        <v>178</v>
      </c>
      <c r="B11" s="9"/>
      <c r="C11" s="52" t="s">
        <v>157</v>
      </c>
      <c r="D11" s="117"/>
      <c r="E11" s="39"/>
      <c r="F11" s="8"/>
      <c r="G11" s="16"/>
    </row>
    <row r="12" spans="1:7" ht="14.1" customHeight="1" x14ac:dyDescent="0.15">
      <c r="A12" s="33"/>
      <c r="B12" s="9"/>
      <c r="C12" s="52"/>
      <c r="E12" s="39"/>
      <c r="F12" s="8"/>
      <c r="G12" s="16"/>
    </row>
    <row r="13" spans="1:7" ht="14.1" customHeight="1" x14ac:dyDescent="0.15">
      <c r="A13" s="33" t="s">
        <v>179</v>
      </c>
      <c r="B13" s="9"/>
      <c r="C13" s="42" t="s">
        <v>158</v>
      </c>
      <c r="D13" s="106" t="s">
        <v>130</v>
      </c>
      <c r="E13" s="39">
        <v>1</v>
      </c>
      <c r="F13" s="8">
        <v>150</v>
      </c>
      <c r="G13" s="16">
        <f t="shared" ref="G13:G52" si="0">E13*F13</f>
        <v>150</v>
      </c>
    </row>
    <row r="14" spans="1:7" ht="14.1" customHeight="1" x14ac:dyDescent="0.15">
      <c r="A14" s="33"/>
      <c r="B14" s="9"/>
      <c r="C14" s="53"/>
      <c r="E14" s="39"/>
      <c r="F14" s="43"/>
      <c r="G14" s="16"/>
    </row>
    <row r="15" spans="1:7" ht="14.1" customHeight="1" x14ac:dyDescent="0.15">
      <c r="A15" s="33" t="s">
        <v>180</v>
      </c>
      <c r="B15" s="9"/>
      <c r="C15" s="52" t="s">
        <v>159</v>
      </c>
      <c r="E15" s="39"/>
      <c r="F15" s="8"/>
      <c r="G15" s="16"/>
    </row>
    <row r="16" spans="1:7" ht="13.5" customHeight="1" x14ac:dyDescent="0.15">
      <c r="A16" s="33"/>
      <c r="B16" s="9"/>
      <c r="C16" s="54"/>
      <c r="E16" s="39"/>
      <c r="F16" s="8"/>
      <c r="G16" s="16"/>
    </row>
    <row r="17" spans="1:7" ht="62.45" customHeight="1" x14ac:dyDescent="0.15">
      <c r="A17" s="33" t="s">
        <v>181</v>
      </c>
      <c r="B17" s="9"/>
      <c r="C17" s="54" t="s">
        <v>160</v>
      </c>
      <c r="D17" s="106" t="s">
        <v>5</v>
      </c>
      <c r="E17" s="8">
        <v>1</v>
      </c>
      <c r="F17" s="8">
        <v>250</v>
      </c>
      <c r="G17" s="16">
        <f t="shared" si="0"/>
        <v>250</v>
      </c>
    </row>
    <row r="18" spans="1:7" ht="13.5" customHeight="1" x14ac:dyDescent="0.15">
      <c r="A18" s="32"/>
      <c r="B18" s="9"/>
      <c r="C18" s="54" t="s">
        <v>258</v>
      </c>
      <c r="D18" s="106" t="s">
        <v>130</v>
      </c>
      <c r="E18" s="39">
        <v>1</v>
      </c>
      <c r="F18" s="8">
        <v>500</v>
      </c>
      <c r="G18" s="16">
        <f t="shared" si="0"/>
        <v>500</v>
      </c>
    </row>
    <row r="19" spans="1:7" ht="13.5" customHeight="1" x14ac:dyDescent="0.15">
      <c r="A19" s="32" t="s">
        <v>182</v>
      </c>
      <c r="B19" s="9"/>
      <c r="C19" s="93" t="s">
        <v>161</v>
      </c>
      <c r="D19" s="118"/>
      <c r="E19" s="39"/>
      <c r="F19" s="8"/>
      <c r="G19" s="16"/>
    </row>
    <row r="20" spans="1:7" ht="13.5" customHeight="1" x14ac:dyDescent="0.15">
      <c r="A20" s="33"/>
      <c r="B20" s="9"/>
      <c r="C20" s="95"/>
      <c r="D20" s="119"/>
      <c r="E20" s="39"/>
      <c r="F20" s="43"/>
      <c r="G20" s="16"/>
    </row>
    <row r="21" spans="1:7" ht="27" customHeight="1" x14ac:dyDescent="0.15">
      <c r="A21" s="33" t="s">
        <v>183</v>
      </c>
      <c r="B21" s="10"/>
      <c r="C21" s="94" t="s">
        <v>162</v>
      </c>
      <c r="D21" s="118" t="s">
        <v>130</v>
      </c>
      <c r="E21" s="8">
        <v>1</v>
      </c>
      <c r="F21" s="8">
        <v>350</v>
      </c>
      <c r="G21" s="16">
        <f t="shared" si="0"/>
        <v>350</v>
      </c>
    </row>
    <row r="22" spans="1:7" ht="13.5" customHeight="1" x14ac:dyDescent="0.15">
      <c r="A22" s="32"/>
      <c r="B22" s="9"/>
      <c r="C22" s="57"/>
      <c r="D22" s="118"/>
      <c r="E22" s="39"/>
      <c r="F22" s="8"/>
      <c r="G22" s="16"/>
    </row>
    <row r="23" spans="1:7" ht="13.5" customHeight="1" x14ac:dyDescent="0.15">
      <c r="A23" s="32" t="s">
        <v>184</v>
      </c>
      <c r="B23" s="9"/>
      <c r="C23" s="57" t="s">
        <v>163</v>
      </c>
      <c r="D23" s="118"/>
      <c r="E23" s="39"/>
      <c r="F23" s="8"/>
      <c r="G23" s="16"/>
    </row>
    <row r="24" spans="1:7" ht="13.5" customHeight="1" x14ac:dyDescent="0.15">
      <c r="A24" s="31"/>
      <c r="B24" s="9"/>
      <c r="C24" s="56"/>
      <c r="D24" s="118"/>
      <c r="E24" s="39"/>
      <c r="F24" s="8"/>
      <c r="G24" s="16"/>
    </row>
    <row r="25" spans="1:7" ht="25.5" customHeight="1" x14ac:dyDescent="0.15">
      <c r="A25" s="31" t="s">
        <v>185</v>
      </c>
      <c r="B25" s="9"/>
      <c r="C25" s="56" t="s">
        <v>164</v>
      </c>
      <c r="D25" s="118" t="s">
        <v>130</v>
      </c>
      <c r="E25" s="8">
        <v>1</v>
      </c>
      <c r="F25" s="8">
        <v>2400</v>
      </c>
      <c r="G25" s="16">
        <f t="shared" si="0"/>
        <v>2400</v>
      </c>
    </row>
    <row r="26" spans="1:7" ht="13.5" customHeight="1" x14ac:dyDescent="0.15">
      <c r="A26" s="30"/>
      <c r="B26" s="9"/>
      <c r="C26" s="31"/>
      <c r="D26" s="118"/>
      <c r="E26" s="39"/>
      <c r="F26" s="8"/>
      <c r="G26" s="16"/>
    </row>
    <row r="27" spans="1:7" ht="13.5" customHeight="1" x14ac:dyDescent="0.15">
      <c r="A27" s="30" t="s">
        <v>186</v>
      </c>
      <c r="B27" s="9"/>
      <c r="C27" s="52" t="s">
        <v>165</v>
      </c>
      <c r="D27" s="120"/>
      <c r="E27" s="39"/>
      <c r="F27" s="8"/>
      <c r="G27" s="16"/>
    </row>
    <row r="28" spans="1:7" ht="13.5" customHeight="1" x14ac:dyDescent="0.15">
      <c r="A28" s="31"/>
      <c r="B28" s="9"/>
      <c r="C28" s="52"/>
      <c r="D28" s="120"/>
      <c r="E28" s="39"/>
      <c r="F28" s="8"/>
      <c r="G28" s="16"/>
    </row>
    <row r="29" spans="1:7" ht="13.5" customHeight="1" x14ac:dyDescent="0.15">
      <c r="A29" s="31" t="s">
        <v>187</v>
      </c>
      <c r="B29" s="9"/>
      <c r="C29" s="55" t="s">
        <v>166</v>
      </c>
      <c r="D29" s="120" t="s">
        <v>130</v>
      </c>
      <c r="E29" s="39">
        <v>1</v>
      </c>
      <c r="F29" s="8">
        <v>2500</v>
      </c>
      <c r="G29" s="16">
        <f t="shared" si="0"/>
        <v>2500</v>
      </c>
    </row>
    <row r="30" spans="1:7" ht="13.5" customHeight="1" x14ac:dyDescent="0.15">
      <c r="A30" s="31"/>
      <c r="B30" s="9"/>
      <c r="C30" s="56"/>
      <c r="D30" s="120"/>
      <c r="E30" s="39"/>
      <c r="F30" s="8"/>
      <c r="G30" s="16"/>
    </row>
    <row r="31" spans="1:7" ht="13.5" customHeight="1" x14ac:dyDescent="0.15">
      <c r="A31" s="31" t="s">
        <v>188</v>
      </c>
      <c r="B31" s="9"/>
      <c r="C31" s="57" t="s">
        <v>167</v>
      </c>
      <c r="D31" s="120"/>
      <c r="E31" s="39"/>
      <c r="F31" s="8"/>
      <c r="G31" s="16"/>
    </row>
    <row r="32" spans="1:7" ht="13.5" customHeight="1" x14ac:dyDescent="0.15">
      <c r="A32" s="31"/>
      <c r="B32" s="9"/>
      <c r="C32" s="31"/>
      <c r="D32" s="120"/>
      <c r="E32" s="39"/>
      <c r="F32" s="8"/>
      <c r="G32" s="16"/>
    </row>
    <row r="33" spans="1:7" ht="32.450000000000003" customHeight="1" x14ac:dyDescent="0.15">
      <c r="A33" s="31" t="s">
        <v>189</v>
      </c>
      <c r="B33" s="9"/>
      <c r="C33" s="56" t="s">
        <v>168</v>
      </c>
      <c r="D33" s="120" t="s">
        <v>131</v>
      </c>
      <c r="E33" s="8">
        <v>1</v>
      </c>
      <c r="F33" s="8">
        <v>80</v>
      </c>
      <c r="G33" s="16">
        <f t="shared" si="0"/>
        <v>80</v>
      </c>
    </row>
    <row r="34" spans="1:7" ht="13.5" customHeight="1" x14ac:dyDescent="0.15">
      <c r="A34" s="31"/>
      <c r="B34" s="9"/>
      <c r="C34" s="55"/>
      <c r="D34" s="120"/>
      <c r="E34" s="39"/>
      <c r="F34" s="8"/>
      <c r="G34" s="16"/>
    </row>
    <row r="35" spans="1:7" ht="13.5" customHeight="1" x14ac:dyDescent="0.15">
      <c r="A35" s="31" t="s">
        <v>190</v>
      </c>
      <c r="B35" s="13"/>
      <c r="C35" s="95" t="s">
        <v>169</v>
      </c>
      <c r="D35" s="120" t="s">
        <v>131</v>
      </c>
      <c r="E35" s="109">
        <v>1</v>
      </c>
      <c r="F35" s="18">
        <v>60</v>
      </c>
      <c r="G35" s="16">
        <f t="shared" si="0"/>
        <v>60</v>
      </c>
    </row>
    <row r="36" spans="1:7" ht="13.5" customHeight="1" x14ac:dyDescent="0.15">
      <c r="A36" s="30"/>
      <c r="B36" s="13"/>
      <c r="C36" s="52"/>
      <c r="D36" s="120"/>
      <c r="E36" s="109"/>
      <c r="F36" s="18"/>
      <c r="G36" s="16"/>
    </row>
    <row r="37" spans="1:7" ht="13.5" customHeight="1" x14ac:dyDescent="0.15">
      <c r="A37" s="31" t="s">
        <v>191</v>
      </c>
      <c r="B37" s="13"/>
      <c r="C37" s="52" t="s">
        <v>170</v>
      </c>
      <c r="D37" s="121"/>
      <c r="E37" s="39"/>
      <c r="F37" s="8"/>
      <c r="G37" s="16"/>
    </row>
    <row r="38" spans="1:7" ht="13.5" customHeight="1" x14ac:dyDescent="0.15">
      <c r="A38" s="40"/>
      <c r="B38" s="13"/>
      <c r="C38" s="96"/>
      <c r="D38" s="89"/>
      <c r="E38" s="109"/>
      <c r="F38" s="18"/>
      <c r="G38" s="16"/>
    </row>
    <row r="39" spans="1:7" ht="13.5" customHeight="1" x14ac:dyDescent="0.15">
      <c r="A39" s="40" t="s">
        <v>192</v>
      </c>
      <c r="B39" s="13"/>
      <c r="C39" s="81" t="s">
        <v>171</v>
      </c>
      <c r="D39" s="120" t="s">
        <v>131</v>
      </c>
      <c r="E39" s="109">
        <v>1</v>
      </c>
      <c r="F39" s="8">
        <v>200</v>
      </c>
      <c r="G39" s="16">
        <f t="shared" si="0"/>
        <v>200</v>
      </c>
    </row>
    <row r="40" spans="1:7" ht="13.5" customHeight="1" x14ac:dyDescent="0.15">
      <c r="A40" s="40"/>
      <c r="B40" s="13"/>
      <c r="C40" s="81" t="s">
        <v>249</v>
      </c>
      <c r="D40" s="120" t="s">
        <v>131</v>
      </c>
      <c r="E40" s="109">
        <v>1</v>
      </c>
      <c r="F40" s="18">
        <v>280</v>
      </c>
      <c r="G40" s="16">
        <f t="shared" si="0"/>
        <v>280</v>
      </c>
    </row>
    <row r="41" spans="1:7" ht="23.25" customHeight="1" x14ac:dyDescent="0.15">
      <c r="A41" s="40" t="s">
        <v>193</v>
      </c>
      <c r="B41" s="13"/>
      <c r="C41" s="115" t="s">
        <v>250</v>
      </c>
      <c r="D41" s="120" t="s">
        <v>131</v>
      </c>
      <c r="E41" s="109">
        <v>1</v>
      </c>
      <c r="F41" s="8">
        <v>150</v>
      </c>
      <c r="G41" s="16">
        <f t="shared" si="0"/>
        <v>150</v>
      </c>
    </row>
    <row r="42" spans="1:7" ht="13.5" customHeight="1" x14ac:dyDescent="0.15">
      <c r="A42" s="40"/>
      <c r="B42" s="13"/>
      <c r="C42" s="81"/>
      <c r="D42" s="90"/>
      <c r="E42" s="109"/>
      <c r="F42" s="18"/>
      <c r="G42" s="16"/>
    </row>
    <row r="43" spans="1:7" ht="13.5" customHeight="1" x14ac:dyDescent="0.15">
      <c r="A43" s="40" t="s">
        <v>194</v>
      </c>
      <c r="B43" s="13"/>
      <c r="C43" s="82" t="s">
        <v>172</v>
      </c>
      <c r="D43" s="90"/>
      <c r="E43" s="39"/>
      <c r="F43" s="8"/>
      <c r="G43" s="16"/>
    </row>
    <row r="44" spans="1:7" ht="30.75" customHeight="1" x14ac:dyDescent="0.15">
      <c r="A44" s="40" t="s">
        <v>195</v>
      </c>
      <c r="B44" s="13"/>
      <c r="C44" s="81" t="s">
        <v>173</v>
      </c>
      <c r="D44" s="90" t="s">
        <v>5</v>
      </c>
      <c r="E44" s="18">
        <v>1</v>
      </c>
      <c r="F44" s="18">
        <v>40</v>
      </c>
      <c r="G44" s="16">
        <f t="shared" si="0"/>
        <v>40</v>
      </c>
    </row>
    <row r="45" spans="1:7" ht="30.75" customHeight="1" x14ac:dyDescent="0.15">
      <c r="A45" s="40"/>
      <c r="B45" s="13"/>
      <c r="C45" s="81" t="s">
        <v>252</v>
      </c>
      <c r="D45" s="90" t="s">
        <v>5</v>
      </c>
      <c r="E45" s="18">
        <v>1</v>
      </c>
      <c r="F45" s="18">
        <v>40</v>
      </c>
      <c r="G45" s="16">
        <f t="shared" si="0"/>
        <v>40</v>
      </c>
    </row>
    <row r="46" spans="1:7" ht="30.75" customHeight="1" x14ac:dyDescent="0.15">
      <c r="A46" s="40"/>
      <c r="B46" s="13"/>
      <c r="C46" s="81" t="s">
        <v>253</v>
      </c>
      <c r="D46" s="90" t="s">
        <v>5</v>
      </c>
      <c r="E46" s="18">
        <v>1</v>
      </c>
      <c r="F46" s="18">
        <v>45</v>
      </c>
      <c r="G46" s="16">
        <f t="shared" si="0"/>
        <v>45</v>
      </c>
    </row>
    <row r="47" spans="1:7" ht="30.75" customHeight="1" x14ac:dyDescent="0.15">
      <c r="A47" s="40"/>
      <c r="B47" s="13"/>
      <c r="C47" s="81" t="s">
        <v>254</v>
      </c>
      <c r="D47" s="90" t="s">
        <v>5</v>
      </c>
      <c r="E47" s="18">
        <v>1</v>
      </c>
      <c r="F47" s="18">
        <v>45</v>
      </c>
      <c r="G47" s="16">
        <f t="shared" si="0"/>
        <v>45</v>
      </c>
    </row>
    <row r="48" spans="1:7" ht="30.75" customHeight="1" x14ac:dyDescent="0.15">
      <c r="A48" s="40"/>
      <c r="B48" s="13"/>
      <c r="C48" s="81" t="s">
        <v>251</v>
      </c>
      <c r="D48" s="90" t="s">
        <v>5</v>
      </c>
      <c r="E48" s="18">
        <v>1</v>
      </c>
      <c r="F48" s="18">
        <v>50</v>
      </c>
      <c r="G48" s="16">
        <f t="shared" si="0"/>
        <v>50</v>
      </c>
    </row>
    <row r="49" spans="1:7" ht="30.75" customHeight="1" x14ac:dyDescent="0.15">
      <c r="A49" s="40"/>
      <c r="B49" s="13"/>
      <c r="C49" s="81" t="s">
        <v>255</v>
      </c>
      <c r="D49" s="90" t="s">
        <v>5</v>
      </c>
      <c r="E49" s="18">
        <v>1</v>
      </c>
      <c r="F49" s="18">
        <v>50</v>
      </c>
      <c r="G49" s="16">
        <f t="shared" si="0"/>
        <v>50</v>
      </c>
    </row>
    <row r="50" spans="1:7" ht="30.75" customHeight="1" x14ac:dyDescent="0.15">
      <c r="A50" s="40"/>
      <c r="B50" s="13"/>
      <c r="C50" s="81" t="s">
        <v>256</v>
      </c>
      <c r="D50" s="90" t="s">
        <v>5</v>
      </c>
      <c r="E50" s="18">
        <v>1</v>
      </c>
      <c r="F50" s="18">
        <v>55</v>
      </c>
      <c r="G50" s="16">
        <f t="shared" si="0"/>
        <v>55</v>
      </c>
    </row>
    <row r="51" spans="1:7" ht="30.75" customHeight="1" x14ac:dyDescent="0.15">
      <c r="A51" s="40"/>
      <c r="B51" s="13"/>
      <c r="C51" s="81" t="s">
        <v>257</v>
      </c>
      <c r="D51" s="90" t="s">
        <v>5</v>
      </c>
      <c r="E51" s="18">
        <v>1</v>
      </c>
      <c r="F51" s="18">
        <v>55</v>
      </c>
      <c r="G51" s="16">
        <f t="shared" si="0"/>
        <v>55</v>
      </c>
    </row>
    <row r="52" spans="1:7" ht="30.75" customHeight="1" x14ac:dyDescent="0.15">
      <c r="A52" s="40" t="s">
        <v>196</v>
      </c>
      <c r="B52" s="13"/>
      <c r="C52" s="81" t="s">
        <v>174</v>
      </c>
      <c r="D52" s="90" t="s">
        <v>5</v>
      </c>
      <c r="E52" s="18">
        <v>1</v>
      </c>
      <c r="F52" s="18">
        <v>30</v>
      </c>
      <c r="G52" s="16">
        <f t="shared" si="0"/>
        <v>30</v>
      </c>
    </row>
    <row r="53" spans="1:7" ht="18" customHeight="1" thickBot="1" x14ac:dyDescent="0.2">
      <c r="A53" s="40"/>
      <c r="B53" s="13"/>
      <c r="C53" s="81"/>
      <c r="D53" s="122"/>
      <c r="E53" s="39"/>
      <c r="F53" s="8"/>
      <c r="G53" s="16"/>
    </row>
    <row r="54" spans="1:7" ht="24" customHeight="1" thickBot="1" x14ac:dyDescent="0.2">
      <c r="A54" s="11"/>
      <c r="B54" s="38"/>
      <c r="C54" s="26" t="s">
        <v>51</v>
      </c>
      <c r="D54" s="201"/>
      <c r="E54" s="110"/>
      <c r="F54" s="12"/>
      <c r="G54" s="221">
        <f>SUM(G9:G52)</f>
        <v>7480</v>
      </c>
    </row>
  </sheetData>
  <printOptions horizontalCentered="1"/>
  <pageMargins left="0.74803149606299213" right="0.35433070866141736" top="0.59055118110236227" bottom="0.59055118110236227" header="0.31496062992125984" footer="0.31496062992125984"/>
  <pageSetup paperSize="9" scale="92" firstPageNumber="19" orientation="portrait" useFirstPageNumber="1" verticalDpi="300" r:id="rId1"/>
  <headerFooter alignWithMargins="0"/>
  <rowBreaks count="1" manualBreakCount="1">
    <brk id="42" max="6"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6F3A0-30B6-47C6-8D8E-BADBCCB5B054}">
  <dimension ref="A1:G50"/>
  <sheetViews>
    <sheetView showZeros="0" topLeftCell="A42" zoomScale="105" zoomScaleNormal="105" zoomScaleSheetLayoutView="100" workbookViewId="0">
      <selection sqref="A1:XFD1"/>
    </sheetView>
  </sheetViews>
  <sheetFormatPr defaultColWidth="12.5390625" defaultRowHeight="12.75" x14ac:dyDescent="0.15"/>
  <cols>
    <col min="1" max="1" width="5.93359375" style="1" customWidth="1"/>
    <col min="2" max="2" width="9.57421875" style="1" customWidth="1"/>
    <col min="3" max="3" width="45.0390625" style="1" customWidth="1"/>
    <col min="4" max="4" width="7.14453125" style="19" customWidth="1"/>
    <col min="5" max="5" width="6.875" style="19" customWidth="1"/>
    <col min="6" max="6" width="10.65234375" style="19" customWidth="1"/>
    <col min="7" max="7" width="14.42578125" style="19" customWidth="1"/>
    <col min="8" max="16384" width="12.5390625" style="1"/>
  </cols>
  <sheetData>
    <row r="1" spans="1:7" ht="14.1" customHeight="1" x14ac:dyDescent="0.15">
      <c r="A1" s="502" t="s">
        <v>15</v>
      </c>
      <c r="B1" s="503"/>
      <c r="C1" s="503"/>
      <c r="D1" s="503"/>
      <c r="E1" s="503"/>
      <c r="F1" s="503"/>
      <c r="G1" s="503"/>
    </row>
    <row r="2" spans="1:7" ht="14.1" customHeight="1" x14ac:dyDescent="0.15">
      <c r="A2" s="502" t="s">
        <v>447</v>
      </c>
      <c r="B2" s="503"/>
      <c r="C2" s="503"/>
      <c r="D2" s="503"/>
      <c r="E2" s="503"/>
      <c r="F2" s="503"/>
      <c r="G2" s="503"/>
    </row>
    <row r="3" spans="1:7" ht="14.1" customHeight="1" thickBot="1" x14ac:dyDescent="0.2">
      <c r="A3" s="5"/>
      <c r="B3" s="5"/>
    </row>
    <row r="4" spans="1:7" ht="14.1" customHeight="1" thickTop="1" x14ac:dyDescent="0.15">
      <c r="A4" s="407" t="s">
        <v>0</v>
      </c>
      <c r="B4" s="408" t="s">
        <v>27</v>
      </c>
      <c r="C4" s="408" t="s">
        <v>28</v>
      </c>
      <c r="D4" s="408" t="s">
        <v>1</v>
      </c>
      <c r="E4" s="408" t="s">
        <v>2</v>
      </c>
      <c r="F4" s="408" t="s">
        <v>3</v>
      </c>
      <c r="G4" s="410" t="s">
        <v>37</v>
      </c>
    </row>
    <row r="5" spans="1:7" ht="14.1" customHeight="1" thickBot="1" x14ac:dyDescent="0.2">
      <c r="A5" s="468" t="s">
        <v>4</v>
      </c>
      <c r="B5" s="66"/>
      <c r="C5" s="309" t="s">
        <v>133</v>
      </c>
      <c r="D5" s="66"/>
      <c r="E5" s="66"/>
      <c r="F5" s="66"/>
      <c r="G5" s="469"/>
    </row>
    <row r="6" spans="1:7" ht="14.1" customHeight="1" thickTop="1" x14ac:dyDescent="0.15">
      <c r="A6" s="424">
        <v>4</v>
      </c>
      <c r="B6" s="425"/>
      <c r="C6" s="426" t="s">
        <v>134</v>
      </c>
      <c r="D6" s="382"/>
      <c r="E6" s="382"/>
      <c r="F6" s="382"/>
      <c r="G6" s="427"/>
    </row>
    <row r="7" spans="1:7" ht="14.1" customHeight="1" x14ac:dyDescent="0.15">
      <c r="A7" s="428"/>
      <c r="B7" s="429"/>
      <c r="C7" s="430"/>
      <c r="D7" s="388"/>
      <c r="E7" s="388"/>
      <c r="F7" s="388"/>
      <c r="G7" s="431"/>
    </row>
    <row r="8" spans="1:7" ht="28.7" customHeight="1" x14ac:dyDescent="0.15">
      <c r="A8" s="432" t="s">
        <v>488</v>
      </c>
      <c r="B8" s="433"/>
      <c r="C8" s="434" t="s">
        <v>135</v>
      </c>
      <c r="D8" s="435" t="s">
        <v>153</v>
      </c>
      <c r="E8" s="388">
        <v>390</v>
      </c>
      <c r="F8" s="388"/>
      <c r="G8" s="431">
        <f>E8*F8</f>
        <v>0</v>
      </c>
    </row>
    <row r="9" spans="1:7" ht="14.1" customHeight="1" x14ac:dyDescent="0.15">
      <c r="A9" s="432"/>
      <c r="B9" s="436"/>
      <c r="C9" s="437"/>
      <c r="D9" s="437"/>
      <c r="E9" s="388"/>
      <c r="F9" s="438"/>
      <c r="G9" s="431"/>
    </row>
    <row r="10" spans="1:7" ht="14.1" customHeight="1" x14ac:dyDescent="0.15">
      <c r="A10" s="432" t="s">
        <v>489</v>
      </c>
      <c r="B10" s="433"/>
      <c r="C10" s="439" t="s">
        <v>136</v>
      </c>
      <c r="D10" s="433"/>
      <c r="E10" s="388"/>
      <c r="F10" s="388"/>
      <c r="G10" s="431"/>
    </row>
    <row r="11" spans="1:7" ht="14.1" customHeight="1" x14ac:dyDescent="0.15">
      <c r="A11" s="428"/>
      <c r="B11" s="433"/>
      <c r="C11" s="440"/>
      <c r="D11" s="433"/>
      <c r="E11" s="388"/>
      <c r="F11" s="388"/>
      <c r="G11" s="431"/>
    </row>
    <row r="12" spans="1:7" ht="22.5" customHeight="1" x14ac:dyDescent="0.15">
      <c r="A12" s="428" t="s">
        <v>490</v>
      </c>
      <c r="B12" s="433"/>
      <c r="C12" s="441" t="s">
        <v>137</v>
      </c>
      <c r="D12" s="433"/>
      <c r="E12" s="388"/>
      <c r="F12" s="438"/>
      <c r="G12" s="431"/>
    </row>
    <row r="13" spans="1:7" ht="14.1" customHeight="1" x14ac:dyDescent="0.15">
      <c r="A13" s="428"/>
      <c r="B13" s="433"/>
      <c r="C13" s="442"/>
      <c r="D13" s="433"/>
      <c r="E13" s="388"/>
      <c r="F13" s="388"/>
      <c r="G13" s="431"/>
    </row>
    <row r="14" spans="1:7" ht="13.5" customHeight="1" x14ac:dyDescent="0.15">
      <c r="A14" s="428"/>
      <c r="B14" s="433"/>
      <c r="C14" s="440" t="s">
        <v>138</v>
      </c>
      <c r="D14" s="433" t="s">
        <v>154</v>
      </c>
      <c r="E14" s="388">
        <v>11.7</v>
      </c>
      <c r="F14" s="388"/>
      <c r="G14" s="431">
        <f t="shared" ref="G14:G48" si="0">E14*F14</f>
        <v>0</v>
      </c>
    </row>
    <row r="15" spans="1:7" ht="13.5" customHeight="1" x14ac:dyDescent="0.15">
      <c r="A15" s="432"/>
      <c r="B15" s="436"/>
      <c r="C15" s="323"/>
      <c r="D15" s="440"/>
      <c r="E15" s="388"/>
      <c r="F15" s="388"/>
      <c r="G15" s="431"/>
    </row>
    <row r="16" spans="1:7" ht="13.5" customHeight="1" x14ac:dyDescent="0.15">
      <c r="A16" s="432" t="s">
        <v>491</v>
      </c>
      <c r="B16" s="433"/>
      <c r="C16" s="443" t="s">
        <v>139</v>
      </c>
      <c r="D16" s="444"/>
      <c r="E16" s="388"/>
      <c r="F16" s="388"/>
      <c r="G16" s="431"/>
    </row>
    <row r="17" spans="1:7" ht="13.5" customHeight="1" x14ac:dyDescent="0.15">
      <c r="A17" s="428"/>
      <c r="B17" s="433"/>
      <c r="C17" s="445"/>
      <c r="D17" s="446"/>
      <c r="E17" s="388"/>
      <c r="F17" s="388"/>
      <c r="G17" s="431"/>
    </row>
    <row r="18" spans="1:7" ht="13.5" customHeight="1" x14ac:dyDescent="0.15">
      <c r="A18" s="428"/>
      <c r="B18" s="433"/>
      <c r="C18" s="445" t="s">
        <v>140</v>
      </c>
      <c r="D18" s="446" t="s">
        <v>131</v>
      </c>
      <c r="E18" s="388">
        <v>3</v>
      </c>
      <c r="F18" s="438"/>
      <c r="G18" s="431">
        <f t="shared" si="0"/>
        <v>0</v>
      </c>
    </row>
    <row r="19" spans="1:7" ht="13.5" customHeight="1" x14ac:dyDescent="0.15">
      <c r="A19" s="428"/>
      <c r="B19" s="433"/>
      <c r="C19" s="445"/>
      <c r="D19" s="446"/>
      <c r="E19" s="388"/>
      <c r="F19" s="388"/>
      <c r="G19" s="431"/>
    </row>
    <row r="20" spans="1:7" ht="13.5" customHeight="1" x14ac:dyDescent="0.15">
      <c r="A20" s="447" t="s">
        <v>492</v>
      </c>
      <c r="B20" s="433"/>
      <c r="C20" s="448" t="s">
        <v>141</v>
      </c>
      <c r="D20" s="446"/>
      <c r="E20" s="388"/>
      <c r="F20" s="388"/>
      <c r="G20" s="431"/>
    </row>
    <row r="21" spans="1:7" ht="13.5" customHeight="1" x14ac:dyDescent="0.15">
      <c r="A21" s="428"/>
      <c r="B21" s="433"/>
      <c r="C21" s="445"/>
      <c r="D21" s="446"/>
      <c r="E21" s="388"/>
      <c r="F21" s="388"/>
      <c r="G21" s="431"/>
    </row>
    <row r="22" spans="1:7" ht="35.25" customHeight="1" x14ac:dyDescent="0.15">
      <c r="A22" s="428" t="s">
        <v>493</v>
      </c>
      <c r="B22" s="433"/>
      <c r="C22" s="445" t="s">
        <v>142</v>
      </c>
      <c r="D22" s="449" t="s">
        <v>63</v>
      </c>
      <c r="E22" s="388">
        <v>3</v>
      </c>
      <c r="F22" s="388"/>
      <c r="G22" s="431">
        <f t="shared" si="0"/>
        <v>0</v>
      </c>
    </row>
    <row r="23" spans="1:7" ht="13.5" customHeight="1" x14ac:dyDescent="0.15">
      <c r="A23" s="428"/>
      <c r="B23" s="433"/>
      <c r="C23" s="445"/>
      <c r="D23" s="446"/>
      <c r="E23" s="388"/>
      <c r="F23" s="388"/>
      <c r="G23" s="431"/>
    </row>
    <row r="24" spans="1:7" ht="13.5" customHeight="1" x14ac:dyDescent="0.15">
      <c r="A24" s="432" t="s">
        <v>494</v>
      </c>
      <c r="B24" s="436"/>
      <c r="C24" s="450" t="s">
        <v>143</v>
      </c>
      <c r="D24" s="451"/>
      <c r="E24" s="388"/>
      <c r="F24" s="388"/>
      <c r="G24" s="431"/>
    </row>
    <row r="25" spans="1:7" ht="13.5" customHeight="1" x14ac:dyDescent="0.15">
      <c r="A25" s="432"/>
      <c r="B25" s="436"/>
      <c r="C25" s="439"/>
      <c r="D25" s="439"/>
      <c r="E25" s="388"/>
      <c r="F25" s="388"/>
      <c r="G25" s="431"/>
    </row>
    <row r="26" spans="1:7" ht="24.75" customHeight="1" x14ac:dyDescent="0.15">
      <c r="A26" s="452" t="s">
        <v>495</v>
      </c>
      <c r="B26" s="323"/>
      <c r="C26" s="440" t="s">
        <v>144</v>
      </c>
      <c r="D26" s="446"/>
      <c r="E26" s="388"/>
      <c r="F26" s="388"/>
      <c r="G26" s="431"/>
    </row>
    <row r="27" spans="1:7" ht="13.5" customHeight="1" x14ac:dyDescent="0.15">
      <c r="A27" s="452"/>
      <c r="B27" s="323"/>
      <c r="C27" s="323"/>
      <c r="D27" s="440"/>
      <c r="E27" s="388"/>
      <c r="F27" s="388"/>
      <c r="G27" s="431"/>
    </row>
    <row r="28" spans="1:7" ht="13.5" customHeight="1" x14ac:dyDescent="0.15">
      <c r="A28" s="447"/>
      <c r="B28" s="453"/>
      <c r="C28" s="440" t="s">
        <v>145</v>
      </c>
      <c r="D28" s="454" t="s">
        <v>6</v>
      </c>
      <c r="E28" s="388">
        <v>30</v>
      </c>
      <c r="F28" s="388"/>
      <c r="G28" s="431">
        <f t="shared" si="0"/>
        <v>0</v>
      </c>
    </row>
    <row r="29" spans="1:7" ht="13.5" customHeight="1" x14ac:dyDescent="0.15">
      <c r="A29" s="452"/>
      <c r="B29" s="323"/>
      <c r="C29" s="440"/>
      <c r="D29" s="446"/>
      <c r="E29" s="388"/>
      <c r="F29" s="388"/>
      <c r="G29" s="431"/>
    </row>
    <row r="30" spans="1:7" ht="13.5" customHeight="1" x14ac:dyDescent="0.15">
      <c r="A30" s="452"/>
      <c r="B30" s="323"/>
      <c r="C30" s="440" t="s">
        <v>146</v>
      </c>
      <c r="D30" s="446"/>
      <c r="E30" s="388"/>
      <c r="F30" s="388"/>
      <c r="G30" s="431"/>
    </row>
    <row r="31" spans="1:7" ht="13.5" customHeight="1" x14ac:dyDescent="0.15">
      <c r="A31" s="452"/>
      <c r="B31" s="323"/>
      <c r="C31" s="440" t="s">
        <v>147</v>
      </c>
      <c r="D31" s="454" t="s">
        <v>154</v>
      </c>
      <c r="E31" s="388">
        <v>2</v>
      </c>
      <c r="F31" s="388"/>
      <c r="G31" s="431">
        <f t="shared" si="0"/>
        <v>0</v>
      </c>
    </row>
    <row r="32" spans="1:7" ht="13.5" customHeight="1" x14ac:dyDescent="0.15">
      <c r="A32" s="452"/>
      <c r="B32" s="323"/>
      <c r="C32" s="440"/>
      <c r="D32" s="446"/>
      <c r="E32" s="388"/>
      <c r="F32" s="388"/>
      <c r="G32" s="431"/>
    </row>
    <row r="33" spans="1:7" ht="13.5" customHeight="1" x14ac:dyDescent="0.15">
      <c r="A33" s="447" t="s">
        <v>496</v>
      </c>
      <c r="B33" s="323"/>
      <c r="C33" s="320" t="s">
        <v>148</v>
      </c>
      <c r="D33" s="446"/>
      <c r="E33" s="455"/>
      <c r="F33" s="455"/>
      <c r="G33" s="431"/>
    </row>
    <row r="34" spans="1:7" ht="13.5" customHeight="1" x14ac:dyDescent="0.15">
      <c r="A34" s="452"/>
      <c r="B34" s="323"/>
      <c r="C34" s="440"/>
      <c r="D34" s="446"/>
      <c r="E34" s="455"/>
      <c r="F34" s="455"/>
      <c r="G34" s="431"/>
    </row>
    <row r="35" spans="1:7" s="111" customFormat="1" ht="53.45" customHeight="1" x14ac:dyDescent="0.15">
      <c r="A35" s="456" t="s">
        <v>497</v>
      </c>
      <c r="B35" s="457"/>
      <c r="C35" s="458" t="s">
        <v>149</v>
      </c>
      <c r="D35" s="459" t="s">
        <v>6</v>
      </c>
      <c r="E35" s="326">
        <v>200</v>
      </c>
      <c r="F35" s="326"/>
      <c r="G35" s="460">
        <f t="shared" si="0"/>
        <v>0</v>
      </c>
    </row>
    <row r="36" spans="1:7" ht="13.5" customHeight="1" x14ac:dyDescent="0.15">
      <c r="A36" s="452"/>
      <c r="B36" s="323"/>
      <c r="C36" s="440"/>
      <c r="D36" s="446"/>
      <c r="E36" s="455"/>
      <c r="F36" s="455"/>
      <c r="G36" s="431"/>
    </row>
    <row r="37" spans="1:7" ht="13.5" customHeight="1" x14ac:dyDescent="0.15">
      <c r="A37" s="447" t="s">
        <v>498</v>
      </c>
      <c r="B37" s="323"/>
      <c r="C37" s="439" t="s">
        <v>150</v>
      </c>
      <c r="D37" s="459"/>
      <c r="E37" s="388"/>
      <c r="F37" s="388"/>
      <c r="G37" s="431"/>
    </row>
    <row r="38" spans="1:7" ht="13.5" customHeight="1" x14ac:dyDescent="0.15">
      <c r="A38" s="452"/>
      <c r="B38" s="323"/>
      <c r="C38" s="323"/>
      <c r="D38" s="440"/>
      <c r="E38" s="455"/>
      <c r="F38" s="455"/>
      <c r="G38" s="431"/>
    </row>
    <row r="39" spans="1:7" ht="24" customHeight="1" x14ac:dyDescent="0.15">
      <c r="A39" s="447" t="s">
        <v>499</v>
      </c>
      <c r="B39" s="323"/>
      <c r="C39" s="440" t="s">
        <v>151</v>
      </c>
      <c r="D39" s="454"/>
      <c r="E39" s="388">
        <v>0</v>
      </c>
      <c r="F39" s="388"/>
      <c r="G39" s="431">
        <f t="shared" si="0"/>
        <v>0</v>
      </c>
    </row>
    <row r="40" spans="1:7" ht="13.5" customHeight="1" x14ac:dyDescent="0.15">
      <c r="A40" s="447"/>
      <c r="B40" s="323"/>
      <c r="C40" s="440"/>
      <c r="D40" s="439"/>
      <c r="E40" s="455"/>
      <c r="F40" s="455"/>
      <c r="G40" s="431"/>
    </row>
    <row r="41" spans="1:7" ht="13.5" customHeight="1" x14ac:dyDescent="0.15">
      <c r="A41" s="447"/>
      <c r="B41" s="323"/>
      <c r="C41" s="440" t="s">
        <v>500</v>
      </c>
      <c r="D41" s="439"/>
      <c r="E41" s="388"/>
      <c r="F41" s="388"/>
      <c r="G41" s="431"/>
    </row>
    <row r="42" spans="1:7" ht="13.5" customHeight="1" x14ac:dyDescent="0.15">
      <c r="A42" s="447"/>
      <c r="B42" s="323"/>
      <c r="C42" s="440"/>
      <c r="D42" s="439"/>
      <c r="E42" s="455"/>
      <c r="F42" s="455"/>
      <c r="G42" s="431"/>
    </row>
    <row r="43" spans="1:7" ht="13.5" customHeight="1" x14ac:dyDescent="0.15">
      <c r="A43" s="447"/>
      <c r="B43" s="323"/>
      <c r="C43" s="440" t="s">
        <v>501</v>
      </c>
      <c r="D43" s="454" t="s">
        <v>6</v>
      </c>
      <c r="E43" s="388">
        <v>250</v>
      </c>
      <c r="F43" s="388"/>
      <c r="G43" s="431">
        <f t="shared" si="0"/>
        <v>0</v>
      </c>
    </row>
    <row r="44" spans="1:7" ht="13.5" customHeight="1" x14ac:dyDescent="0.15">
      <c r="A44" s="452"/>
      <c r="B44" s="323"/>
      <c r="C44" s="440"/>
      <c r="D44" s="446"/>
      <c r="E44" s="455"/>
      <c r="F44" s="455"/>
      <c r="G44" s="431"/>
    </row>
    <row r="45" spans="1:7" ht="14.1" customHeight="1" x14ac:dyDescent="0.15">
      <c r="A45" s="447" t="s">
        <v>502</v>
      </c>
      <c r="B45" s="323"/>
      <c r="C45" s="461" t="s">
        <v>152</v>
      </c>
      <c r="D45" s="446"/>
      <c r="E45" s="455"/>
      <c r="F45" s="455"/>
      <c r="G45" s="431"/>
    </row>
    <row r="46" spans="1:7" ht="14.1" customHeight="1" x14ac:dyDescent="0.15">
      <c r="A46" s="452"/>
      <c r="B46" s="323"/>
      <c r="C46" s="462"/>
      <c r="D46" s="446"/>
      <c r="E46" s="455"/>
      <c r="F46" s="455"/>
      <c r="G46" s="431"/>
    </row>
    <row r="47" spans="1:7" ht="26.25" customHeight="1" x14ac:dyDescent="0.15">
      <c r="A47" s="463"/>
      <c r="B47" s="323"/>
      <c r="C47" s="462" t="s">
        <v>503</v>
      </c>
      <c r="D47" s="464" t="s">
        <v>378</v>
      </c>
      <c r="E47" s="455">
        <v>200</v>
      </c>
      <c r="F47" s="455"/>
      <c r="G47" s="431">
        <f>E47*F47</f>
        <v>0</v>
      </c>
    </row>
    <row r="48" spans="1:7" ht="14.1" customHeight="1" thickBot="1" x14ac:dyDescent="0.2">
      <c r="A48" s="400"/>
      <c r="B48" s="401"/>
      <c r="C48" s="465"/>
      <c r="D48" s="466"/>
      <c r="E48" s="466"/>
      <c r="F48" s="466"/>
      <c r="G48" s="467">
        <f t="shared" si="0"/>
        <v>0</v>
      </c>
    </row>
    <row r="49" spans="1:7" ht="20.45" customHeight="1" thickTop="1" thickBot="1" x14ac:dyDescent="0.2">
      <c r="A49" s="470"/>
      <c r="B49" s="471"/>
      <c r="C49" s="472" t="s">
        <v>504</v>
      </c>
      <c r="D49" s="473"/>
      <c r="E49" s="473"/>
      <c r="F49" s="473"/>
      <c r="G49" s="474">
        <f>SUM(G8:G48)</f>
        <v>0</v>
      </c>
    </row>
    <row r="50" spans="1:7" ht="13.5" thickTop="1" x14ac:dyDescent="0.15">
      <c r="G50" s="210"/>
    </row>
  </sheetData>
  <mergeCells count="2">
    <mergeCell ref="A1:G1"/>
    <mergeCell ref="A2:G2"/>
  </mergeCells>
  <printOptions horizontalCentered="1"/>
  <pageMargins left="0.74803149606299213" right="0.35433070866141736" top="0.59055118110236227" bottom="0.59055118110236227" header="0.31496062992125984" footer="0.31496062992125984"/>
  <pageSetup paperSize="9" scale="93" firstPageNumber="37" orientation="portrait" useFirstPageNumber="1" verticalDpi="300" r:id="rId1"/>
  <headerFooter alignWithMargins="0">
    <oddFooter>&amp;LMara Fencing BOQ&amp;CC&amp;P of C72&amp;RAccess Road</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75E34-6330-419B-AFCE-D7F1C5B51C8F}">
  <sheetPr>
    <tabColor rgb="FF0070C0"/>
    <pageSetUpPr fitToPage="1"/>
  </sheetPr>
  <dimension ref="A1:G47"/>
  <sheetViews>
    <sheetView topLeftCell="A37" zoomScaleNormal="100" zoomScaleSheetLayoutView="112" workbookViewId="0">
      <selection activeCell="F46" sqref="F46"/>
    </sheetView>
  </sheetViews>
  <sheetFormatPr defaultColWidth="8.8984375" defaultRowHeight="16.350000000000001" customHeight="1" x14ac:dyDescent="0.2"/>
  <cols>
    <col min="1" max="1" width="8.8984375" style="177"/>
    <col min="2" max="2" width="8.8984375" style="128"/>
    <col min="3" max="3" width="66.6171875" style="128" customWidth="1"/>
    <col min="4" max="4" width="8.62890625" style="178" customWidth="1"/>
    <col min="5" max="5" width="11.4609375" style="178" customWidth="1"/>
    <col min="6" max="6" width="16.5859375" style="179" customWidth="1"/>
    <col min="7" max="7" width="19.8203125" style="177" customWidth="1"/>
    <col min="8" max="16384" width="8.8984375" style="128"/>
  </cols>
  <sheetData>
    <row r="1" spans="1:7" ht="16.350000000000001" customHeight="1" x14ac:dyDescent="0.2">
      <c r="A1" s="123"/>
      <c r="B1" s="124" t="s">
        <v>259</v>
      </c>
      <c r="C1" s="124" t="s">
        <v>28</v>
      </c>
      <c r="D1" s="125" t="s">
        <v>1</v>
      </c>
      <c r="E1" s="125" t="s">
        <v>2</v>
      </c>
      <c r="F1" s="126" t="s">
        <v>3</v>
      </c>
      <c r="G1" s="127" t="s">
        <v>37</v>
      </c>
    </row>
    <row r="2" spans="1:7" ht="16.350000000000001" customHeight="1" x14ac:dyDescent="0.2">
      <c r="A2" s="129"/>
      <c r="B2" s="130"/>
      <c r="C2" s="130" t="s">
        <v>260</v>
      </c>
      <c r="D2" s="131"/>
      <c r="E2" s="131"/>
      <c r="F2" s="132"/>
      <c r="G2" s="133"/>
    </row>
    <row r="3" spans="1:7" ht="16.350000000000001" customHeight="1" x14ac:dyDescent="0.2">
      <c r="A3" s="134"/>
      <c r="B3" s="135"/>
      <c r="C3" s="136" t="s">
        <v>261</v>
      </c>
      <c r="D3" s="137"/>
      <c r="E3" s="138"/>
      <c r="F3" s="139"/>
      <c r="G3" s="140"/>
    </row>
    <row r="4" spans="1:7" ht="15" x14ac:dyDescent="0.2">
      <c r="A4" s="134" t="s">
        <v>262</v>
      </c>
      <c r="B4" s="135"/>
      <c r="C4" s="135" t="s">
        <v>263</v>
      </c>
      <c r="D4" s="138" t="s">
        <v>244</v>
      </c>
      <c r="E4" s="138">
        <v>1</v>
      </c>
      <c r="F4" s="139">
        <v>8000</v>
      </c>
      <c r="G4" s="140">
        <f>E4*F4</f>
        <v>8000</v>
      </c>
    </row>
    <row r="5" spans="1:7" ht="121.7" customHeight="1" x14ac:dyDescent="0.2">
      <c r="A5" s="134" t="s">
        <v>264</v>
      </c>
      <c r="B5" s="135"/>
      <c r="C5" s="135" t="s">
        <v>265</v>
      </c>
      <c r="D5" s="138"/>
      <c r="E5" s="138"/>
      <c r="F5" s="139"/>
      <c r="G5" s="140"/>
    </row>
    <row r="6" spans="1:7" ht="15" x14ac:dyDescent="0.2">
      <c r="A6" s="134" t="s">
        <v>266</v>
      </c>
      <c r="B6" s="135"/>
      <c r="C6" s="135" t="s">
        <v>267</v>
      </c>
      <c r="D6" s="138" t="s">
        <v>268</v>
      </c>
      <c r="E6" s="138">
        <v>1</v>
      </c>
      <c r="F6" s="139">
        <v>25000</v>
      </c>
      <c r="G6" s="140">
        <f t="shared" ref="G6:G44" si="0">E6*F6</f>
        <v>25000</v>
      </c>
    </row>
    <row r="7" spans="1:7" ht="15" x14ac:dyDescent="0.2">
      <c r="A7" s="134" t="s">
        <v>269</v>
      </c>
      <c r="B7" s="135"/>
      <c r="C7" s="135" t="s">
        <v>270</v>
      </c>
      <c r="D7" s="138" t="s">
        <v>268</v>
      </c>
      <c r="E7" s="138">
        <v>1</v>
      </c>
      <c r="F7" s="139">
        <v>45000</v>
      </c>
      <c r="G7" s="140">
        <f t="shared" si="0"/>
        <v>45000</v>
      </c>
    </row>
    <row r="8" spans="1:7" ht="15" x14ac:dyDescent="0.2">
      <c r="A8" s="134" t="s">
        <v>271</v>
      </c>
      <c r="B8" s="135"/>
      <c r="C8" s="135" t="s">
        <v>272</v>
      </c>
      <c r="D8" s="138" t="s">
        <v>268</v>
      </c>
      <c r="E8" s="138">
        <v>1</v>
      </c>
      <c r="F8" s="139">
        <v>67500</v>
      </c>
      <c r="G8" s="140">
        <f t="shared" si="0"/>
        <v>67500</v>
      </c>
    </row>
    <row r="9" spans="1:7" ht="15" x14ac:dyDescent="0.2">
      <c r="A9" s="134" t="s">
        <v>273</v>
      </c>
      <c r="B9" s="135"/>
      <c r="C9" s="135" t="s">
        <v>274</v>
      </c>
      <c r="D9" s="138" t="s">
        <v>268</v>
      </c>
      <c r="E9" s="138">
        <v>1</v>
      </c>
      <c r="F9" s="139">
        <v>101250</v>
      </c>
      <c r="G9" s="140">
        <f t="shared" si="0"/>
        <v>101250</v>
      </c>
    </row>
    <row r="10" spans="1:7" ht="15" x14ac:dyDescent="0.2">
      <c r="A10" s="134" t="s">
        <v>275</v>
      </c>
      <c r="B10" s="135"/>
      <c r="C10" s="135" t="s">
        <v>276</v>
      </c>
      <c r="D10" s="138" t="s">
        <v>268</v>
      </c>
      <c r="E10" s="138">
        <v>1</v>
      </c>
      <c r="F10" s="139">
        <v>151875</v>
      </c>
      <c r="G10" s="140">
        <f t="shared" si="0"/>
        <v>151875</v>
      </c>
    </row>
    <row r="11" spans="1:7" ht="15" x14ac:dyDescent="0.2">
      <c r="A11" s="134" t="s">
        <v>277</v>
      </c>
      <c r="B11" s="135"/>
      <c r="C11" s="135" t="s">
        <v>278</v>
      </c>
      <c r="D11" s="138" t="s">
        <v>268</v>
      </c>
      <c r="E11" s="138">
        <v>1</v>
      </c>
      <c r="F11" s="139">
        <v>227812.5</v>
      </c>
      <c r="G11" s="140">
        <f t="shared" si="0"/>
        <v>227812.5</v>
      </c>
    </row>
    <row r="12" spans="1:7" ht="15" x14ac:dyDescent="0.2">
      <c r="A12" s="134" t="s">
        <v>279</v>
      </c>
      <c r="B12" s="135"/>
      <c r="C12" s="135" t="s">
        <v>280</v>
      </c>
      <c r="D12" s="138" t="s">
        <v>268</v>
      </c>
      <c r="E12" s="138">
        <v>0</v>
      </c>
      <c r="F12" s="139"/>
      <c r="G12" s="140" t="s">
        <v>380</v>
      </c>
    </row>
    <row r="13" spans="1:7" ht="16.350000000000001" customHeight="1" x14ac:dyDescent="0.2">
      <c r="A13" s="134">
        <v>24</v>
      </c>
      <c r="B13" s="135"/>
      <c r="C13" s="135" t="s">
        <v>281</v>
      </c>
      <c r="D13" s="138" t="s">
        <v>5</v>
      </c>
      <c r="E13" s="138">
        <v>1</v>
      </c>
      <c r="F13" s="139">
        <v>80</v>
      </c>
      <c r="G13" s="140">
        <f t="shared" si="0"/>
        <v>80</v>
      </c>
    </row>
    <row r="14" spans="1:7" ht="16.350000000000001" customHeight="1" x14ac:dyDescent="0.2">
      <c r="A14" s="134" t="s">
        <v>282</v>
      </c>
      <c r="B14" s="141"/>
      <c r="C14" s="141" t="s">
        <v>283</v>
      </c>
      <c r="D14" s="142" t="s">
        <v>268</v>
      </c>
      <c r="E14" s="142">
        <v>1</v>
      </c>
      <c r="F14" s="143">
        <v>10000</v>
      </c>
      <c r="G14" s="140">
        <f t="shared" si="0"/>
        <v>10000</v>
      </c>
    </row>
    <row r="15" spans="1:7" ht="16.350000000000001" customHeight="1" x14ac:dyDescent="0.2">
      <c r="A15" s="134" t="s">
        <v>284</v>
      </c>
      <c r="B15" s="141"/>
      <c r="C15" s="141" t="s">
        <v>285</v>
      </c>
      <c r="D15" s="142" t="s">
        <v>268</v>
      </c>
      <c r="E15" s="142">
        <v>1</v>
      </c>
      <c r="F15" s="143">
        <v>10000</v>
      </c>
      <c r="G15" s="140">
        <f t="shared" si="0"/>
        <v>10000</v>
      </c>
    </row>
    <row r="16" spans="1:7" ht="16.350000000000001" customHeight="1" x14ac:dyDescent="0.2">
      <c r="A16" s="134" t="s">
        <v>286</v>
      </c>
      <c r="B16" s="135"/>
      <c r="C16" s="136" t="s">
        <v>287</v>
      </c>
      <c r="D16" s="138"/>
      <c r="E16" s="138"/>
      <c r="F16" s="139"/>
      <c r="G16" s="140"/>
    </row>
    <row r="17" spans="1:7" ht="42.75" x14ac:dyDescent="0.2">
      <c r="A17" s="134" t="s">
        <v>288</v>
      </c>
      <c r="B17" s="144"/>
      <c r="C17" s="144" t="s">
        <v>289</v>
      </c>
      <c r="D17" s="145"/>
      <c r="E17" s="145"/>
      <c r="F17" s="146"/>
      <c r="G17" s="140"/>
    </row>
    <row r="18" spans="1:7" ht="15" x14ac:dyDescent="0.2">
      <c r="A18" s="134" t="s">
        <v>290</v>
      </c>
      <c r="B18" s="144"/>
      <c r="C18" s="135" t="s">
        <v>270</v>
      </c>
      <c r="D18" s="138" t="s">
        <v>268</v>
      </c>
      <c r="E18" s="138">
        <v>1</v>
      </c>
      <c r="F18" s="146">
        <v>26000</v>
      </c>
      <c r="G18" s="140">
        <f t="shared" si="0"/>
        <v>26000</v>
      </c>
    </row>
    <row r="19" spans="1:7" ht="15" x14ac:dyDescent="0.2">
      <c r="A19" s="134" t="s">
        <v>291</v>
      </c>
      <c r="B19" s="144"/>
      <c r="C19" s="135" t="s">
        <v>272</v>
      </c>
      <c r="D19" s="138" t="s">
        <v>268</v>
      </c>
      <c r="E19" s="138">
        <v>1</v>
      </c>
      <c r="F19" s="146">
        <v>42000</v>
      </c>
      <c r="G19" s="140">
        <f t="shared" si="0"/>
        <v>42000</v>
      </c>
    </row>
    <row r="20" spans="1:7" ht="15" x14ac:dyDescent="0.2">
      <c r="A20" s="134" t="s">
        <v>292</v>
      </c>
      <c r="B20" s="144"/>
      <c r="C20" s="135" t="s">
        <v>293</v>
      </c>
      <c r="D20" s="138" t="s">
        <v>268</v>
      </c>
      <c r="E20" s="138">
        <v>1</v>
      </c>
      <c r="F20" s="146">
        <v>130000</v>
      </c>
      <c r="G20" s="140">
        <f>E20*F20</f>
        <v>130000</v>
      </c>
    </row>
    <row r="21" spans="1:7" ht="15" x14ac:dyDescent="0.2">
      <c r="A21" s="134" t="s">
        <v>294</v>
      </c>
      <c r="B21" s="144"/>
      <c r="C21" s="135" t="s">
        <v>278</v>
      </c>
      <c r="D21" s="138" t="s">
        <v>268</v>
      </c>
      <c r="E21" s="138">
        <v>1</v>
      </c>
      <c r="F21" s="146">
        <v>150000</v>
      </c>
      <c r="G21" s="140">
        <f t="shared" si="0"/>
        <v>150000</v>
      </c>
    </row>
    <row r="22" spans="1:7" ht="15" x14ac:dyDescent="0.2">
      <c r="A22" s="134" t="s">
        <v>295</v>
      </c>
      <c r="B22" s="144"/>
      <c r="C22" s="135" t="s">
        <v>280</v>
      </c>
      <c r="D22" s="138" t="s">
        <v>268</v>
      </c>
      <c r="E22" s="138">
        <v>1</v>
      </c>
      <c r="F22" s="146">
        <v>220000</v>
      </c>
      <c r="G22" s="140">
        <f t="shared" si="0"/>
        <v>220000</v>
      </c>
    </row>
    <row r="23" spans="1:7" ht="15" x14ac:dyDescent="0.2">
      <c r="A23" s="134" t="s">
        <v>296</v>
      </c>
      <c r="B23" s="135"/>
      <c r="C23" s="135" t="s">
        <v>297</v>
      </c>
      <c r="D23" s="138" t="s">
        <v>268</v>
      </c>
      <c r="E23" s="138">
        <v>0</v>
      </c>
      <c r="F23" s="139"/>
      <c r="G23" s="140" t="s">
        <v>380</v>
      </c>
    </row>
    <row r="24" spans="1:7" ht="15" x14ac:dyDescent="0.2">
      <c r="A24" s="134" t="s">
        <v>298</v>
      </c>
      <c r="B24" s="147"/>
      <c r="C24" s="135" t="s">
        <v>299</v>
      </c>
      <c r="D24" s="138" t="s">
        <v>268</v>
      </c>
      <c r="E24" s="138">
        <v>0</v>
      </c>
      <c r="F24" s="139"/>
      <c r="G24" s="140" t="s">
        <v>380</v>
      </c>
    </row>
    <row r="25" spans="1:7" ht="15" x14ac:dyDescent="0.2">
      <c r="A25" s="134" t="s">
        <v>300</v>
      </c>
      <c r="B25" s="147"/>
      <c r="C25" s="149" t="s">
        <v>301</v>
      </c>
      <c r="D25" s="142"/>
      <c r="E25" s="142"/>
      <c r="F25" s="150"/>
      <c r="G25" s="140"/>
    </row>
    <row r="26" spans="1:7" ht="15" x14ac:dyDescent="0.2">
      <c r="A26" s="134" t="s">
        <v>302</v>
      </c>
      <c r="B26" s="147"/>
      <c r="C26" s="152" t="s">
        <v>303</v>
      </c>
      <c r="D26" s="153" t="s">
        <v>35</v>
      </c>
      <c r="E26" s="153">
        <v>0</v>
      </c>
      <c r="F26" s="148">
        <v>200000</v>
      </c>
      <c r="G26" s="140" t="s">
        <v>380</v>
      </c>
    </row>
    <row r="27" spans="1:7" ht="20.45" customHeight="1" x14ac:dyDescent="0.2">
      <c r="A27" s="134" t="s">
        <v>304</v>
      </c>
      <c r="B27" s="147"/>
      <c r="C27" s="154" t="s">
        <v>305</v>
      </c>
      <c r="D27" s="155" t="s">
        <v>36</v>
      </c>
      <c r="E27" s="211">
        <v>200000</v>
      </c>
      <c r="F27" s="151">
        <v>0.15</v>
      </c>
      <c r="G27" s="140">
        <f t="shared" si="0"/>
        <v>30000</v>
      </c>
    </row>
    <row r="28" spans="1:7" ht="20.45" customHeight="1" x14ac:dyDescent="0.2">
      <c r="A28" s="134" t="s">
        <v>306</v>
      </c>
      <c r="B28" s="147"/>
      <c r="C28" s="157" t="s">
        <v>307</v>
      </c>
      <c r="D28" s="158"/>
      <c r="E28" s="159"/>
      <c r="F28" s="160"/>
      <c r="G28" s="140"/>
    </row>
    <row r="29" spans="1:7" ht="30.6" customHeight="1" x14ac:dyDescent="0.2">
      <c r="A29" s="134" t="s">
        <v>308</v>
      </c>
      <c r="B29" s="147"/>
      <c r="C29" s="162" t="s">
        <v>309</v>
      </c>
      <c r="D29" s="158"/>
      <c r="E29" s="156"/>
      <c r="F29" s="161"/>
      <c r="G29" s="140"/>
    </row>
    <row r="30" spans="1:7" ht="30.6" customHeight="1" x14ac:dyDescent="0.2">
      <c r="A30" s="134" t="s">
        <v>310</v>
      </c>
      <c r="B30" s="147"/>
      <c r="C30" s="135" t="s">
        <v>270</v>
      </c>
      <c r="D30" s="138" t="s">
        <v>268</v>
      </c>
      <c r="E30" s="163">
        <v>1</v>
      </c>
      <c r="F30" s="161">
        <v>4000</v>
      </c>
      <c r="G30" s="140">
        <f>F30*E30</f>
        <v>4000</v>
      </c>
    </row>
    <row r="31" spans="1:7" ht="30.6" customHeight="1" x14ac:dyDescent="0.2">
      <c r="A31" s="134" t="s">
        <v>311</v>
      </c>
      <c r="B31" s="147"/>
      <c r="C31" s="135" t="s">
        <v>272</v>
      </c>
      <c r="D31" s="138" t="s">
        <v>268</v>
      </c>
      <c r="E31" s="138">
        <v>1</v>
      </c>
      <c r="F31" s="161">
        <v>6000</v>
      </c>
      <c r="G31" s="140">
        <f t="shared" ref="G31:G35" si="1">F31*E31</f>
        <v>6000</v>
      </c>
    </row>
    <row r="32" spans="1:7" ht="30.6" customHeight="1" x14ac:dyDescent="0.2">
      <c r="A32" s="134" t="s">
        <v>312</v>
      </c>
      <c r="B32" s="147"/>
      <c r="C32" s="135" t="s">
        <v>293</v>
      </c>
      <c r="D32" s="138" t="s">
        <v>268</v>
      </c>
      <c r="E32" s="138">
        <v>1</v>
      </c>
      <c r="F32" s="161">
        <v>8000</v>
      </c>
      <c r="G32" s="140">
        <f t="shared" si="1"/>
        <v>8000</v>
      </c>
    </row>
    <row r="33" spans="1:7" ht="30.6" customHeight="1" x14ac:dyDescent="0.2">
      <c r="A33" s="134" t="s">
        <v>313</v>
      </c>
      <c r="B33" s="147"/>
      <c r="C33" s="135" t="s">
        <v>278</v>
      </c>
      <c r="D33" s="138" t="s">
        <v>268</v>
      </c>
      <c r="E33" s="138">
        <v>1</v>
      </c>
      <c r="F33" s="161">
        <v>16000</v>
      </c>
      <c r="G33" s="140">
        <f t="shared" si="1"/>
        <v>16000</v>
      </c>
    </row>
    <row r="34" spans="1:7" ht="30.6" customHeight="1" x14ac:dyDescent="0.2">
      <c r="A34" s="134" t="s">
        <v>314</v>
      </c>
      <c r="B34" s="147"/>
      <c r="C34" s="135" t="s">
        <v>280</v>
      </c>
      <c r="D34" s="138" t="s">
        <v>268</v>
      </c>
      <c r="E34" s="138">
        <v>1</v>
      </c>
      <c r="F34" s="161">
        <v>20000</v>
      </c>
      <c r="G34" s="140">
        <f t="shared" si="1"/>
        <v>20000</v>
      </c>
    </row>
    <row r="35" spans="1:7" ht="30.6" customHeight="1" x14ac:dyDescent="0.2">
      <c r="A35" s="134" t="s">
        <v>315</v>
      </c>
      <c r="B35" s="147"/>
      <c r="C35" s="135" t="s">
        <v>297</v>
      </c>
      <c r="D35" s="138" t="s">
        <v>268</v>
      </c>
      <c r="E35" s="138">
        <v>1</v>
      </c>
      <c r="F35" s="161">
        <v>36000</v>
      </c>
      <c r="G35" s="140">
        <f t="shared" si="1"/>
        <v>36000</v>
      </c>
    </row>
    <row r="36" spans="1:7" ht="30.6" customHeight="1" x14ac:dyDescent="0.2">
      <c r="A36" s="134" t="s">
        <v>316</v>
      </c>
      <c r="B36" s="147"/>
      <c r="C36" s="135" t="s">
        <v>299</v>
      </c>
      <c r="D36" s="142" t="s">
        <v>268</v>
      </c>
      <c r="E36" s="138">
        <v>0</v>
      </c>
      <c r="F36" s="161">
        <v>43000</v>
      </c>
      <c r="G36" s="140" t="s">
        <v>380</v>
      </c>
    </row>
    <row r="37" spans="1:7" ht="30.6" customHeight="1" x14ac:dyDescent="0.2">
      <c r="A37" s="134" t="s">
        <v>317</v>
      </c>
      <c r="B37" s="147"/>
      <c r="C37" s="164" t="s">
        <v>318</v>
      </c>
      <c r="D37" s="165" t="s">
        <v>35</v>
      </c>
      <c r="E37" s="166">
        <v>0</v>
      </c>
      <c r="F37" s="161">
        <v>30000</v>
      </c>
      <c r="G37" s="140" t="s">
        <v>380</v>
      </c>
    </row>
    <row r="38" spans="1:7" ht="30.6" customHeight="1" x14ac:dyDescent="0.2">
      <c r="A38" s="134" t="s">
        <v>319</v>
      </c>
      <c r="B38" s="147"/>
      <c r="C38" s="164" t="s">
        <v>320</v>
      </c>
      <c r="D38" s="167" t="s">
        <v>36</v>
      </c>
      <c r="E38" s="168">
        <f>F37</f>
        <v>30000</v>
      </c>
      <c r="F38" s="223">
        <v>0.15</v>
      </c>
      <c r="G38" s="140">
        <f t="shared" si="0"/>
        <v>4500</v>
      </c>
    </row>
    <row r="39" spans="1:7" ht="30.6" customHeight="1" x14ac:dyDescent="0.2">
      <c r="A39" s="134" t="s">
        <v>321</v>
      </c>
      <c r="B39" s="147"/>
      <c r="C39" s="169" t="s">
        <v>322</v>
      </c>
      <c r="D39" s="155"/>
      <c r="E39" s="155"/>
      <c r="F39" s="161"/>
      <c r="G39" s="140"/>
    </row>
    <row r="40" spans="1:7" ht="30.6" customHeight="1" x14ac:dyDescent="0.2">
      <c r="A40" s="134" t="s">
        <v>323</v>
      </c>
      <c r="B40" s="147"/>
      <c r="C40" s="164" t="s">
        <v>324</v>
      </c>
      <c r="D40" s="167" t="s">
        <v>35</v>
      </c>
      <c r="E40" s="167">
        <v>0</v>
      </c>
      <c r="F40" s="161">
        <v>100000</v>
      </c>
      <c r="G40" s="140" t="s">
        <v>380</v>
      </c>
    </row>
    <row r="41" spans="1:7" ht="30.6" customHeight="1" x14ac:dyDescent="0.2">
      <c r="A41" s="134" t="s">
        <v>325</v>
      </c>
      <c r="B41" s="170"/>
      <c r="C41" s="164" t="s">
        <v>320</v>
      </c>
      <c r="D41" s="167" t="s">
        <v>36</v>
      </c>
      <c r="E41" s="168">
        <f>F40</f>
        <v>100000</v>
      </c>
      <c r="F41" s="223">
        <v>0.15</v>
      </c>
      <c r="G41" s="140">
        <f t="shared" si="0"/>
        <v>15000</v>
      </c>
    </row>
    <row r="42" spans="1:7" ht="20.45" customHeight="1" x14ac:dyDescent="0.2">
      <c r="A42" s="134" t="s">
        <v>326</v>
      </c>
      <c r="B42" s="171"/>
      <c r="C42" s="169" t="s">
        <v>327</v>
      </c>
      <c r="D42" s="155"/>
      <c r="E42" s="155"/>
      <c r="F42" s="161"/>
      <c r="G42" s="140"/>
    </row>
    <row r="43" spans="1:7" ht="28.35" customHeight="1" x14ac:dyDescent="0.2">
      <c r="A43" s="134" t="s">
        <v>328</v>
      </c>
      <c r="B43" s="147"/>
      <c r="C43" s="164" t="s">
        <v>329</v>
      </c>
      <c r="D43" s="167" t="s">
        <v>35</v>
      </c>
      <c r="E43" s="167">
        <v>0</v>
      </c>
      <c r="F43" s="161">
        <v>200000</v>
      </c>
      <c r="G43" s="140" t="s">
        <v>380</v>
      </c>
    </row>
    <row r="44" spans="1:7" ht="20.45" customHeight="1" x14ac:dyDescent="0.2">
      <c r="A44" s="134" t="s">
        <v>330</v>
      </c>
      <c r="B44" s="147"/>
      <c r="C44" s="164" t="s">
        <v>320</v>
      </c>
      <c r="D44" s="167" t="s">
        <v>36</v>
      </c>
      <c r="E44" s="168">
        <f>F43</f>
        <v>200000</v>
      </c>
      <c r="F44" s="223">
        <v>0.15</v>
      </c>
      <c r="G44" s="140">
        <f t="shared" si="0"/>
        <v>30000</v>
      </c>
    </row>
    <row r="45" spans="1:7" ht="20.45" customHeight="1" thickBot="1" x14ac:dyDescent="0.25">
      <c r="A45" s="172"/>
      <c r="B45" s="147"/>
      <c r="C45" s="164"/>
      <c r="D45" s="156"/>
      <c r="E45" s="173"/>
      <c r="F45" s="161"/>
      <c r="G45" s="212"/>
    </row>
    <row r="46" spans="1:7" ht="25.7" customHeight="1" thickBot="1" x14ac:dyDescent="0.25">
      <c r="A46" s="174"/>
      <c r="B46" s="175"/>
      <c r="C46" s="508" t="s">
        <v>331</v>
      </c>
      <c r="D46" s="509"/>
      <c r="E46" s="510"/>
      <c r="F46" s="176"/>
      <c r="G46" s="218">
        <f>SUM(G4:G44)</f>
        <v>1384017.5</v>
      </c>
    </row>
    <row r="47" spans="1:7" ht="16.350000000000001" customHeight="1" x14ac:dyDescent="0.2">
      <c r="G47" s="179"/>
    </row>
  </sheetData>
  <mergeCells count="1">
    <mergeCell ref="C46:E46"/>
  </mergeCells>
  <printOptions horizontalCentered="1"/>
  <pageMargins left="0.23622047244094491" right="0.23622047244094491" top="0.23622047244094491" bottom="0.23622047244094491" header="0.31496062992125984" footer="0.31496062992125984"/>
  <pageSetup paperSize="9" fitToHeight="0" orientation="landscape" r:id="rId1"/>
  <headerFooter>
    <oddFooter>Page &amp;P of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75DED3-31CB-42D7-A52F-5A937C83D5B0}">
  <sheetPr>
    <pageSetUpPr fitToPage="1"/>
  </sheetPr>
  <dimension ref="A1:G37"/>
  <sheetViews>
    <sheetView view="pageBreakPreview" topLeftCell="A13" zoomScale="60" zoomScaleNormal="100" workbookViewId="0">
      <selection activeCell="F42" sqref="F42"/>
    </sheetView>
  </sheetViews>
  <sheetFormatPr defaultRowHeight="12.75" x14ac:dyDescent="0.15"/>
  <cols>
    <col min="1" max="1" width="5.93359375" style="1" customWidth="1"/>
    <col min="2" max="2" width="7.953125" style="1" customWidth="1"/>
    <col min="3" max="3" width="45.0390625" style="1" customWidth="1"/>
    <col min="4" max="4" width="6.3359375" style="106" customWidth="1"/>
    <col min="5" max="5" width="6.60546875" style="106" customWidth="1"/>
    <col min="6" max="6" width="10.65234375" style="19" customWidth="1"/>
    <col min="7" max="7" width="14.42578125" style="19" customWidth="1"/>
  </cols>
  <sheetData>
    <row r="1" spans="1:7" x14ac:dyDescent="0.15">
      <c r="A1" s="22" t="s">
        <v>15</v>
      </c>
      <c r="B1" s="22"/>
      <c r="E1" s="104"/>
      <c r="F1" s="20"/>
    </row>
    <row r="2" spans="1:7" x14ac:dyDescent="0.15">
      <c r="A2" s="29" t="s">
        <v>23</v>
      </c>
      <c r="B2" s="29"/>
      <c r="C2" s="23"/>
      <c r="D2" s="116"/>
      <c r="E2" s="105"/>
      <c r="F2" s="25"/>
      <c r="G2" s="24"/>
    </row>
    <row r="3" spans="1:7" x14ac:dyDescent="0.15">
      <c r="A3" s="4"/>
      <c r="B3" s="4"/>
      <c r="E3" s="104"/>
      <c r="F3" s="20"/>
    </row>
    <row r="4" spans="1:7" x14ac:dyDescent="0.15">
      <c r="A4" s="5"/>
      <c r="B4" s="5"/>
    </row>
    <row r="5" spans="1:7" x14ac:dyDescent="0.15">
      <c r="A5" s="6" t="s">
        <v>0</v>
      </c>
      <c r="B5" s="6" t="s">
        <v>27</v>
      </c>
      <c r="C5" s="6" t="s">
        <v>28</v>
      </c>
      <c r="D5" s="107" t="s">
        <v>1</v>
      </c>
      <c r="E5" s="107" t="s">
        <v>2</v>
      </c>
      <c r="F5" s="6" t="s">
        <v>3</v>
      </c>
      <c r="G5" s="6" t="s">
        <v>37</v>
      </c>
    </row>
    <row r="6" spans="1:7" x14ac:dyDescent="0.15">
      <c r="A6" s="7" t="s">
        <v>4</v>
      </c>
      <c r="B6" s="7"/>
      <c r="C6" s="15"/>
      <c r="D6" s="108"/>
      <c r="E6" s="108"/>
      <c r="F6" s="7"/>
      <c r="G6" s="7"/>
    </row>
    <row r="7" spans="1:7" ht="15" x14ac:dyDescent="0.2">
      <c r="A7" s="207">
        <v>1</v>
      </c>
      <c r="B7" s="10"/>
      <c r="C7" s="203" t="s">
        <v>359</v>
      </c>
      <c r="D7" s="204"/>
      <c r="E7" s="204"/>
      <c r="F7" s="197"/>
      <c r="G7" s="205"/>
    </row>
    <row r="8" spans="1:7" ht="131.25" x14ac:dyDescent="0.15">
      <c r="A8" s="207">
        <v>1.1000000000000001</v>
      </c>
      <c r="B8" s="9"/>
      <c r="C8" s="196" t="s">
        <v>353</v>
      </c>
      <c r="D8" s="206" t="s">
        <v>244</v>
      </c>
      <c r="E8" s="206">
        <v>1</v>
      </c>
      <c r="F8" s="226">
        <v>4500</v>
      </c>
      <c r="G8" s="225">
        <f>E8*F8</f>
        <v>4500</v>
      </c>
    </row>
    <row r="9" spans="1:7" ht="131.25" x14ac:dyDescent="0.15">
      <c r="A9" s="207">
        <v>1.2</v>
      </c>
      <c r="B9" s="9"/>
      <c r="C9" s="196" t="s">
        <v>354</v>
      </c>
      <c r="D9" s="206" t="s">
        <v>244</v>
      </c>
      <c r="E9" s="206">
        <v>1</v>
      </c>
      <c r="F9" s="224">
        <v>3700</v>
      </c>
      <c r="G9" s="225">
        <f>E9*F9</f>
        <v>3700</v>
      </c>
    </row>
    <row r="10" spans="1:7" ht="48.75" x14ac:dyDescent="0.2">
      <c r="A10" s="207">
        <v>1.3</v>
      </c>
      <c r="B10" s="9"/>
      <c r="C10" s="199" t="s">
        <v>355</v>
      </c>
      <c r="D10" s="206" t="s">
        <v>244</v>
      </c>
      <c r="E10" s="206">
        <v>1</v>
      </c>
      <c r="F10" s="226">
        <v>550</v>
      </c>
      <c r="G10" s="225">
        <f>E10*F10</f>
        <v>550</v>
      </c>
    </row>
    <row r="11" spans="1:7" ht="48.75" x14ac:dyDescent="0.2">
      <c r="A11" s="207">
        <v>1.4</v>
      </c>
      <c r="B11" s="9"/>
      <c r="C11" s="199" t="s">
        <v>356</v>
      </c>
      <c r="D11" s="206" t="s">
        <v>244</v>
      </c>
      <c r="E11" s="206">
        <v>1</v>
      </c>
      <c r="F11" s="226">
        <v>480</v>
      </c>
      <c r="G11" s="225">
        <f>E11*F11</f>
        <v>480</v>
      </c>
    </row>
    <row r="12" spans="1:7" x14ac:dyDescent="0.15">
      <c r="A12" s="207"/>
      <c r="B12" s="9"/>
      <c r="C12" s="200"/>
      <c r="D12" s="206"/>
      <c r="E12" s="206"/>
      <c r="F12" s="197"/>
      <c r="G12" s="205"/>
    </row>
    <row r="13" spans="1:7" ht="15" x14ac:dyDescent="0.2">
      <c r="A13" s="207">
        <v>2</v>
      </c>
      <c r="B13" s="9"/>
      <c r="C13" s="202" t="s">
        <v>360</v>
      </c>
      <c r="D13" s="206"/>
      <c r="E13" s="206"/>
      <c r="F13" s="198"/>
      <c r="G13" s="205"/>
    </row>
    <row r="14" spans="1:7" ht="35.25" x14ac:dyDescent="0.15">
      <c r="A14" s="207"/>
      <c r="B14" s="9"/>
      <c r="C14" s="196" t="s">
        <v>361</v>
      </c>
      <c r="D14" s="206"/>
      <c r="E14" s="206"/>
      <c r="F14" s="197"/>
      <c r="G14" s="205"/>
    </row>
    <row r="15" spans="1:7" ht="69.75" x14ac:dyDescent="0.15">
      <c r="A15" s="207">
        <v>2.1</v>
      </c>
      <c r="B15" s="9"/>
      <c r="C15" s="196" t="s">
        <v>357</v>
      </c>
      <c r="D15" s="206" t="s">
        <v>5</v>
      </c>
      <c r="E15" s="206">
        <v>1</v>
      </c>
      <c r="F15" s="226">
        <v>1600</v>
      </c>
      <c r="G15" s="225">
        <f>E15*F15</f>
        <v>1600</v>
      </c>
    </row>
    <row r="16" spans="1:7" ht="69.75" x14ac:dyDescent="0.15">
      <c r="A16" s="207">
        <v>2.2000000000000002</v>
      </c>
      <c r="B16" s="9"/>
      <c r="C16" s="196" t="s">
        <v>362</v>
      </c>
      <c r="D16" s="206" t="s">
        <v>5</v>
      </c>
      <c r="E16" s="206">
        <v>1</v>
      </c>
      <c r="F16" s="226">
        <v>1600</v>
      </c>
      <c r="G16" s="225">
        <f>E16*F16</f>
        <v>1600</v>
      </c>
    </row>
    <row r="17" spans="1:7" ht="81" x14ac:dyDescent="0.15">
      <c r="A17" s="207">
        <v>2.2999999999999998</v>
      </c>
      <c r="B17" s="9"/>
      <c r="C17" s="199" t="s">
        <v>358</v>
      </c>
      <c r="D17" s="206" t="s">
        <v>244</v>
      </c>
      <c r="E17" s="206">
        <v>1</v>
      </c>
      <c r="F17" s="226">
        <v>28000</v>
      </c>
      <c r="G17" s="225">
        <f>E17*F17</f>
        <v>28000</v>
      </c>
    </row>
    <row r="18" spans="1:7" x14ac:dyDescent="0.15">
      <c r="A18" s="207"/>
      <c r="B18" s="9"/>
      <c r="C18" s="216" t="s">
        <v>345</v>
      </c>
      <c r="D18" s="206"/>
      <c r="E18" s="206"/>
      <c r="F18" s="197"/>
      <c r="G18" s="217">
        <f>SUM(G8:G17)</f>
        <v>40430</v>
      </c>
    </row>
    <row r="19" spans="1:7" x14ac:dyDescent="0.15">
      <c r="A19" s="208"/>
      <c r="B19" s="9"/>
      <c r="C19" s="200"/>
      <c r="D19" s="206"/>
      <c r="E19" s="206"/>
      <c r="F19" s="197"/>
      <c r="G19" s="205"/>
    </row>
    <row r="20" spans="1:7" x14ac:dyDescent="0.15">
      <c r="A20" s="22" t="s">
        <v>15</v>
      </c>
      <c r="B20" s="22"/>
      <c r="E20" s="104"/>
      <c r="F20" s="20"/>
      <c r="G20" s="205"/>
    </row>
    <row r="21" spans="1:7" x14ac:dyDescent="0.15">
      <c r="A21" s="29" t="s">
        <v>23</v>
      </c>
      <c r="B21" s="29"/>
      <c r="C21" s="23"/>
      <c r="D21" s="116"/>
      <c r="E21" s="105"/>
      <c r="F21" s="25"/>
      <c r="G21" s="205"/>
    </row>
    <row r="22" spans="1:7" x14ac:dyDescent="0.15">
      <c r="A22" s="4"/>
      <c r="B22" s="4"/>
      <c r="E22" s="104"/>
      <c r="F22" s="20"/>
      <c r="G22" s="205"/>
    </row>
    <row r="23" spans="1:7" x14ac:dyDescent="0.15">
      <c r="A23" s="5"/>
      <c r="B23" s="5"/>
      <c r="G23" s="205"/>
    </row>
    <row r="24" spans="1:7" x14ac:dyDescent="0.15">
      <c r="A24" s="6" t="s">
        <v>0</v>
      </c>
      <c r="B24" s="6" t="s">
        <v>27</v>
      </c>
      <c r="C24" s="6" t="s">
        <v>28</v>
      </c>
      <c r="D24" s="107" t="s">
        <v>1</v>
      </c>
      <c r="E24" s="107" t="s">
        <v>2</v>
      </c>
      <c r="F24" s="6" t="s">
        <v>3</v>
      </c>
      <c r="G24" s="205"/>
    </row>
    <row r="25" spans="1:7" x14ac:dyDescent="0.15">
      <c r="A25" s="7" t="s">
        <v>4</v>
      </c>
      <c r="B25" s="7"/>
      <c r="C25" s="15"/>
      <c r="D25" s="108"/>
      <c r="E25" s="108"/>
      <c r="F25" s="7"/>
      <c r="G25" s="205"/>
    </row>
    <row r="26" spans="1:7" ht="15" x14ac:dyDescent="0.2">
      <c r="A26" s="207">
        <v>3</v>
      </c>
      <c r="B26" s="9"/>
      <c r="C26" s="202" t="s">
        <v>363</v>
      </c>
      <c r="D26" s="206"/>
      <c r="E26" s="206"/>
      <c r="F26" s="198"/>
      <c r="G26" s="205"/>
    </row>
    <row r="27" spans="1:7" x14ac:dyDescent="0.15">
      <c r="A27" s="207"/>
      <c r="B27" s="10"/>
      <c r="C27" s="200" t="s">
        <v>364</v>
      </c>
      <c r="D27" s="206"/>
      <c r="E27" s="206"/>
      <c r="F27" s="197"/>
      <c r="G27" s="205"/>
    </row>
    <row r="28" spans="1:7" ht="24" x14ac:dyDescent="0.15">
      <c r="A28" s="207">
        <v>3.1</v>
      </c>
      <c r="B28" s="9"/>
      <c r="C28" s="199" t="s">
        <v>365</v>
      </c>
      <c r="D28" s="206" t="s">
        <v>5</v>
      </c>
      <c r="E28" s="206">
        <v>3</v>
      </c>
      <c r="F28" s="226">
        <v>1400</v>
      </c>
      <c r="G28" s="225">
        <f t="shared" ref="G28:G35" si="0">E28*F28</f>
        <v>4200</v>
      </c>
    </row>
    <row r="29" spans="1:7" ht="24" x14ac:dyDescent="0.15">
      <c r="A29" s="207">
        <v>3.2</v>
      </c>
      <c r="B29" s="9"/>
      <c r="C29" s="199" t="s">
        <v>366</v>
      </c>
      <c r="D29" s="206" t="s">
        <v>5</v>
      </c>
      <c r="E29" s="206">
        <v>3</v>
      </c>
      <c r="F29" s="226">
        <v>2800</v>
      </c>
      <c r="G29" s="225">
        <f t="shared" si="0"/>
        <v>8400</v>
      </c>
    </row>
    <row r="30" spans="1:7" ht="24" x14ac:dyDescent="0.15">
      <c r="A30" s="209">
        <v>3.3</v>
      </c>
      <c r="B30" s="9"/>
      <c r="C30" s="199" t="s">
        <v>367</v>
      </c>
      <c r="D30" s="206" t="s">
        <v>5</v>
      </c>
      <c r="E30" s="206">
        <v>3</v>
      </c>
      <c r="F30" s="226">
        <v>3400</v>
      </c>
      <c r="G30" s="225">
        <f t="shared" si="0"/>
        <v>10200</v>
      </c>
    </row>
    <row r="31" spans="1:7" ht="24" x14ac:dyDescent="0.15">
      <c r="A31" s="209">
        <v>3.4</v>
      </c>
      <c r="B31" s="9"/>
      <c r="C31" s="199" t="s">
        <v>368</v>
      </c>
      <c r="D31" s="206" t="s">
        <v>5</v>
      </c>
      <c r="E31" s="206">
        <v>3</v>
      </c>
      <c r="F31" s="226">
        <v>4000</v>
      </c>
      <c r="G31" s="225">
        <f t="shared" si="0"/>
        <v>12000</v>
      </c>
    </row>
    <row r="32" spans="1:7" ht="24" x14ac:dyDescent="0.15">
      <c r="A32" s="209">
        <v>3.5</v>
      </c>
      <c r="B32" s="9"/>
      <c r="C32" s="199" t="s">
        <v>369</v>
      </c>
      <c r="D32" s="206" t="s">
        <v>244</v>
      </c>
      <c r="E32" s="206">
        <v>1</v>
      </c>
      <c r="F32" s="226">
        <v>400</v>
      </c>
      <c r="G32" s="225">
        <f t="shared" si="0"/>
        <v>400</v>
      </c>
    </row>
    <row r="33" spans="1:7" ht="24" x14ac:dyDescent="0.15">
      <c r="A33" s="209">
        <v>3.6</v>
      </c>
      <c r="B33" s="9"/>
      <c r="C33" s="199" t="s">
        <v>370</v>
      </c>
      <c r="D33" s="206" t="s">
        <v>244</v>
      </c>
      <c r="E33" s="206">
        <v>1</v>
      </c>
      <c r="F33" s="226">
        <v>640</v>
      </c>
      <c r="G33" s="225">
        <f t="shared" si="0"/>
        <v>640</v>
      </c>
    </row>
    <row r="34" spans="1:7" ht="24" x14ac:dyDescent="0.15">
      <c r="A34" s="209">
        <v>3.7</v>
      </c>
      <c r="B34" s="9"/>
      <c r="C34" s="199" t="s">
        <v>371</v>
      </c>
      <c r="D34" s="206" t="s">
        <v>244</v>
      </c>
      <c r="E34" s="206">
        <v>1</v>
      </c>
      <c r="F34" s="226">
        <v>480</v>
      </c>
      <c r="G34" s="225">
        <f t="shared" si="0"/>
        <v>480</v>
      </c>
    </row>
    <row r="35" spans="1:7" ht="24" x14ac:dyDescent="0.15">
      <c r="A35" s="209">
        <v>3.8</v>
      </c>
      <c r="B35" s="9"/>
      <c r="C35" s="199" t="s">
        <v>372</v>
      </c>
      <c r="D35" s="206" t="s">
        <v>244</v>
      </c>
      <c r="E35" s="206">
        <v>1</v>
      </c>
      <c r="F35" s="226">
        <v>740</v>
      </c>
      <c r="G35" s="225">
        <f t="shared" si="0"/>
        <v>740</v>
      </c>
    </row>
    <row r="36" spans="1:7" x14ac:dyDescent="0.15">
      <c r="A36" s="209"/>
      <c r="B36" s="13"/>
      <c r="C36" s="81"/>
      <c r="D36" s="122"/>
      <c r="E36" s="39"/>
      <c r="F36" s="8"/>
      <c r="G36" s="205"/>
    </row>
    <row r="37" spans="1:7" ht="23.45" customHeight="1" x14ac:dyDescent="0.15">
      <c r="A37" s="11"/>
      <c r="B37" s="38"/>
      <c r="C37" s="26" t="s">
        <v>59</v>
      </c>
      <c r="D37" s="201"/>
      <c r="E37" s="110"/>
      <c r="F37" s="12"/>
      <c r="G37" s="217">
        <f>SUM(G25:G35)+G18</f>
        <v>77490</v>
      </c>
    </row>
  </sheetData>
  <pageMargins left="0.7" right="0.7" top="0.75" bottom="0.75" header="0.3" footer="0.3"/>
  <pageSetup paperSize="9" scale="92" fitToHeight="0" orientation="portrait" r:id="rId1"/>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Worksheets</vt:lpstr>
      </vt:variant>
      <vt:variant>
        <vt:i4>10</vt:i4>
      </vt:variant>
      <vt:variant>
        <vt:lpstr>Named Ranges</vt:lpstr>
      </vt:variant>
      <vt:variant>
        <vt:i4>14</vt:i4>
      </vt:variant>
    </vt:vector>
  </HeadingPairs>
  <TitlesOfParts>
    <vt:vector size="24" baseType="lpstr">
      <vt:lpstr>Summary</vt:lpstr>
      <vt:lpstr>P&amp;G</vt:lpstr>
      <vt:lpstr>SITE CLEARANCE</vt:lpstr>
      <vt:lpstr> FENCING MATERIALS</vt:lpstr>
      <vt:lpstr>SMALL STOCK HANDLING FACILITY</vt:lpstr>
      <vt:lpstr>LARGE STOCK HANDLING FACILITY</vt:lpstr>
      <vt:lpstr>STOCKWATER SYSTEM</vt:lpstr>
      <vt:lpstr>ACCESS ROAD</vt:lpstr>
      <vt:lpstr>Energy</vt:lpstr>
      <vt:lpstr>Palisade fences</vt:lpstr>
      <vt:lpstr> FENCING MATERIALS!Print_Area</vt:lpstr>
      <vt:lpstr>ACCESS ROAD!Print_Area</vt:lpstr>
      <vt:lpstr>LARGE STOCK HANDLING FACILITY!Print_Area</vt:lpstr>
      <vt:lpstr>P&amp;G!Print_Area</vt:lpstr>
      <vt:lpstr>SITE CLEARANCE!Print_Area</vt:lpstr>
      <vt:lpstr>SMALL STOCK HANDLING FACILITY!Print_Area</vt:lpstr>
      <vt:lpstr>STOCKWATER SYSTEM!Print_Area</vt:lpstr>
      <vt:lpstr> FENCING MATERIALS!Print_Titles</vt:lpstr>
      <vt:lpstr>ACCESS ROAD!Print_Titles</vt:lpstr>
      <vt:lpstr>LARGE STOCK HANDLING FACILITY!Print_Titles</vt:lpstr>
      <vt:lpstr>P&amp;G!Print_Titles</vt:lpstr>
      <vt:lpstr>SITE CLEARANCE!Print_Titles</vt:lpstr>
      <vt:lpstr>SMALL STOCK HANDLING FACILITY!Print_Titles</vt:lpstr>
      <vt:lpstr>STOCKWATER SYSTEM!Print_Titles</vt:lpstr>
    </vt:vector>
  </TitlesOfParts>
  <Company>EV&amp;N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DG Wessels</dc:creator>
  <cp:lastModifiedBy>Ngoepe Tumiso</cp:lastModifiedBy>
  <cp:lastPrinted>2026-06-30T21:38:09Z</cp:lastPrinted>
  <dcterms:created xsi:type="dcterms:W3CDTF">2003-12-10T09:01:50Z</dcterms:created>
  <dcterms:modified xsi:type="dcterms:W3CDTF">2026-07-01T05:38:16Z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db9aa72-9e79-41c5-9bd6-2f3f518ff48e_Enabled">
    <vt:lpwstr>true</vt:lpwstr>
  </property>
  <property fmtid="{D5CDD505-2E9C-101B-9397-08002B2CF9AE}" pid="3" name="MSIP_Label_adb9aa72-9e79-41c5-9bd6-2f3f518ff48e_SetDate">
    <vt:lpwstr>2023-08-07T07:49:12Z</vt:lpwstr>
  </property>
  <property fmtid="{D5CDD505-2E9C-101B-9397-08002B2CF9AE}" pid="4" name="MSIP_Label_adb9aa72-9e79-41c5-9bd6-2f3f518ff48e_Method">
    <vt:lpwstr>Standard</vt:lpwstr>
  </property>
  <property fmtid="{D5CDD505-2E9C-101B-9397-08002B2CF9AE}" pid="5" name="MSIP_Label_adb9aa72-9e79-41c5-9bd6-2f3f518ff48e_Name">
    <vt:lpwstr>General Information</vt:lpwstr>
  </property>
  <property fmtid="{D5CDD505-2E9C-101B-9397-08002B2CF9AE}" pid="6" name="MSIP_Label_adb9aa72-9e79-41c5-9bd6-2f3f518ff48e_SiteId">
    <vt:lpwstr>426bbd26-2751-4e0c-9db9-6e1cf7718a26</vt:lpwstr>
  </property>
  <property fmtid="{D5CDD505-2E9C-101B-9397-08002B2CF9AE}" pid="7" name="MSIP_Label_adb9aa72-9e79-41c5-9bd6-2f3f518ff48e_ActionId">
    <vt:lpwstr>f76eacd4-76f0-48c1-9869-42a77ea7b5cc</vt:lpwstr>
  </property>
  <property fmtid="{D5CDD505-2E9C-101B-9397-08002B2CF9AE}" pid="8" name="MSIP_Label_adb9aa72-9e79-41c5-9bd6-2f3f518ff48e_ContentBits">
    <vt:lpwstr>0</vt:lpwstr>
  </property>
</Properties>
</file>