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19036086\Desktop\"/>
    </mc:Choice>
  </mc:AlternateContent>
  <xr:revisionPtr revIDLastSave="0" documentId="8_{E5DF5CFC-0788-4148-96B8-36B445BA7E68}" xr6:coauthVersionLast="47" xr6:coauthVersionMax="47" xr10:uidLastSave="{00000000-0000-0000-0000-000000000000}"/>
  <bookViews>
    <workbookView xWindow="-108" yWindow="-108" windowWidth="23256" windowHeight="12576" tabRatio="844" activeTab="9" xr2:uid="{00000000-000D-0000-FFFF-FFFF00000000}"/>
  </bookViews>
  <sheets>
    <sheet name="Summary " sheetId="14" r:id="rId1"/>
    <sheet name="Section A - P&amp;G" sheetId="1" r:id="rId2"/>
    <sheet name="Section B - Earth" sheetId="2" r:id="rId3"/>
    <sheet name="Section C - Water and Sewer" sheetId="3" r:id="rId4"/>
    <sheet name="Section XX" sheetId="4" state="hidden" r:id="rId5"/>
    <sheet name="Section XXX" sheetId="5" state="hidden" r:id="rId6"/>
    <sheet name="Section D - Build" sheetId="6" r:id="rId7"/>
    <sheet name="Section E - Elec" sheetId="7" r:id="rId8"/>
    <sheet name="Section F - Equip" sheetId="8" state="hidden" r:id="rId9"/>
    <sheet name="Section F - Fence" sheetId="9" r:id="rId10"/>
    <sheet name="Section XXXX" sheetId="11" state="hidden" r:id="rId11"/>
    <sheet name="Section XXXXX" sheetId="12" state="hidden" r:id="rId12"/>
    <sheet name="Section XXXXXX" sheetId="13" state="hidden" r:id="rId13"/>
    <sheet name="Sheet H - Dayw" sheetId="16" state="hidden" r:id="rId14"/>
    <sheet name="Section H" sheetId="10" state="hidden" r:id="rId15"/>
    <sheet name="Sheet1" sheetId="15" state="hidden" r:id="rId16"/>
  </sheets>
  <definedNames>
    <definedName name="_xlnm.Print_Area" localSheetId="1">'Section A - P&amp;G'!$A$2:$G$116</definedName>
    <definedName name="_xlnm.Print_Area" localSheetId="2">'Section B - Earth'!$B$2:$H$58</definedName>
    <definedName name="_xlnm.Print_Area" localSheetId="3">'Section C - Water and Sewer'!$B$2:$H$55</definedName>
    <definedName name="_xlnm.Print_Area" localSheetId="6">'Section D - Build'!$B$2:$H$229</definedName>
    <definedName name="_xlnm.Print_Area" localSheetId="7">'Section E - Elec'!$B$2:$H$40</definedName>
    <definedName name="_xlnm.Print_Area" localSheetId="8">'Section F - Equip'!$B$2:$H$80</definedName>
    <definedName name="_xlnm.Print_Area" localSheetId="9">'Section F - Fence'!$B$2:$H$65</definedName>
    <definedName name="_xlnm.Print_Area" localSheetId="14">'Section H'!$B$2:$H$517</definedName>
    <definedName name="_xlnm.Print_Area" localSheetId="4">'Section XX'!$B$2:$H$51</definedName>
    <definedName name="_xlnm.Print_Area" localSheetId="5">'Section XXX'!$B$2:$H$51</definedName>
    <definedName name="_xlnm.Print_Area" localSheetId="10">'Section XXXX'!$B$2:$H$45</definedName>
    <definedName name="_xlnm.Print_Area" localSheetId="11">'Section XXXXX'!$B$2:$H$54</definedName>
    <definedName name="_xlnm.Print_Area" localSheetId="12">'Section XXXXXX'!$B$2:$H$57</definedName>
    <definedName name="_xlnm.Print_Area" localSheetId="13">'Sheet H - Dayw'!$B$1:$L$65</definedName>
    <definedName name="_xlnm.Print_Area" localSheetId="0">'Summary '!$B$2:$J$35</definedName>
    <definedName name="_xlnm.Print_Titles" localSheetId="2">'Section B - Earth'!$2:$6</definedName>
    <definedName name="_xlnm.Print_Titles" localSheetId="3">'Section C - Water and Sewer'!$2:$7</definedName>
    <definedName name="_xlnm.Print_Titles" localSheetId="6">'Section D - Build'!$2:$7</definedName>
    <definedName name="_xlnm.Print_Titles" localSheetId="7">'Section E - Elec'!$2:$6</definedName>
    <definedName name="_xlnm.Print_Titles" localSheetId="8">'Section F - Equip'!$2:$7</definedName>
    <definedName name="_xlnm.Print_Titles" localSheetId="9">'Section F - Fence'!$2:$7</definedName>
    <definedName name="_xlnm.Print_Titles" localSheetId="14">'Section H'!$2:$7</definedName>
    <definedName name="_xlnm.Print_Titles" localSheetId="4">'Section XX'!$2:$7</definedName>
    <definedName name="_xlnm.Print_Titles" localSheetId="5">'Section XXX'!$2:$7</definedName>
    <definedName name="_xlnm.Print_Titles" localSheetId="10">'Section XXXX'!$2:$7</definedName>
    <definedName name="_xlnm.Print_Titles" localSheetId="11">'Section XXXXX'!$2:$7</definedName>
    <definedName name="_xlnm.Print_Titles" localSheetId="12">'Section XXXXXX'!$2:$7</definedName>
    <definedName name="Z_2786F615_E2A6_496D_92C4_3CE38C7FA450_.wvu.Cols" localSheetId="14" hidden="1">'Section H'!$J:$J</definedName>
    <definedName name="Z_2786F615_E2A6_496D_92C4_3CE38C7FA450_.wvu.Cols" localSheetId="10" hidden="1">'Section XXXX'!$J:$J</definedName>
    <definedName name="Z_2786F615_E2A6_496D_92C4_3CE38C7FA450_.wvu.Cols" localSheetId="11" hidden="1">'Section XXXXX'!$J:$J</definedName>
    <definedName name="Z_2786F615_E2A6_496D_92C4_3CE38C7FA450_.wvu.Cols" localSheetId="12" hidden="1">'Section XXXXXX'!$J:$J</definedName>
    <definedName name="Z_2786F615_E2A6_496D_92C4_3CE38C7FA450_.wvu.Cols" localSheetId="13" hidden="1">'Sheet H - Dayw'!$F:$I</definedName>
    <definedName name="Z_2786F615_E2A6_496D_92C4_3CE38C7FA450_.wvu.Cols" localSheetId="0" hidden="1">'Summary '!$H:$I</definedName>
    <definedName name="Z_2786F615_E2A6_496D_92C4_3CE38C7FA450_.wvu.PrintArea" localSheetId="1" hidden="1">'Section A - P&amp;G'!$A$2:$G$116</definedName>
    <definedName name="Z_2786F615_E2A6_496D_92C4_3CE38C7FA450_.wvu.PrintArea" localSheetId="2" hidden="1">'Section B - Earth'!$B$2:$H$58</definedName>
    <definedName name="Z_2786F615_E2A6_496D_92C4_3CE38C7FA450_.wvu.PrintArea" localSheetId="3" hidden="1">'Section C - Water and Sewer'!$B$2:$H$55</definedName>
    <definedName name="Z_2786F615_E2A6_496D_92C4_3CE38C7FA450_.wvu.PrintArea" localSheetId="6" hidden="1">'Section D - Build'!$B$2:$H$229</definedName>
    <definedName name="Z_2786F615_E2A6_496D_92C4_3CE38C7FA450_.wvu.PrintArea" localSheetId="7" hidden="1">'Section E - Elec'!$B$2:$H$40</definedName>
    <definedName name="Z_2786F615_E2A6_496D_92C4_3CE38C7FA450_.wvu.PrintArea" localSheetId="8" hidden="1">'Section F - Equip'!$B$2:$H$80</definedName>
    <definedName name="Z_2786F615_E2A6_496D_92C4_3CE38C7FA450_.wvu.PrintArea" localSheetId="9" hidden="1">'Section F - Fence'!$B$2:$H$65</definedName>
    <definedName name="Z_2786F615_E2A6_496D_92C4_3CE38C7FA450_.wvu.PrintArea" localSheetId="14" hidden="1">'Section H'!$B$2:$H$517</definedName>
    <definedName name="Z_2786F615_E2A6_496D_92C4_3CE38C7FA450_.wvu.PrintArea" localSheetId="4" hidden="1">'Section XX'!$B$2:$H$51</definedName>
    <definedName name="Z_2786F615_E2A6_496D_92C4_3CE38C7FA450_.wvu.PrintArea" localSheetId="5" hidden="1">'Section XXX'!$B$2:$H$51</definedName>
    <definedName name="Z_2786F615_E2A6_496D_92C4_3CE38C7FA450_.wvu.PrintArea" localSheetId="10" hidden="1">'Section XXXX'!$B$2:$H$45</definedName>
    <definedName name="Z_2786F615_E2A6_496D_92C4_3CE38C7FA450_.wvu.PrintArea" localSheetId="11" hidden="1">'Section XXXXX'!$B$2:$H$54</definedName>
    <definedName name="Z_2786F615_E2A6_496D_92C4_3CE38C7FA450_.wvu.PrintArea" localSheetId="12" hidden="1">'Section XXXXXX'!$B$2:$H$57</definedName>
    <definedName name="Z_2786F615_E2A6_496D_92C4_3CE38C7FA450_.wvu.PrintArea" localSheetId="13" hidden="1">'Sheet H - Dayw'!$B$1:$L$65</definedName>
    <definedName name="Z_2786F615_E2A6_496D_92C4_3CE38C7FA450_.wvu.PrintArea" localSheetId="0" hidden="1">'Summary '!$B$2:$J$35</definedName>
    <definedName name="Z_2786F615_E2A6_496D_92C4_3CE38C7FA450_.wvu.PrintTitles" localSheetId="2" hidden="1">'Section B - Earth'!$2:$6</definedName>
    <definedName name="Z_2786F615_E2A6_496D_92C4_3CE38C7FA450_.wvu.PrintTitles" localSheetId="3" hidden="1">'Section C - Water and Sewer'!$2:$7</definedName>
    <definedName name="Z_2786F615_E2A6_496D_92C4_3CE38C7FA450_.wvu.PrintTitles" localSheetId="6" hidden="1">'Section D - Build'!$2:$7</definedName>
    <definedName name="Z_2786F615_E2A6_496D_92C4_3CE38C7FA450_.wvu.PrintTitles" localSheetId="7" hidden="1">'Section E - Elec'!$2:$6</definedName>
    <definedName name="Z_2786F615_E2A6_496D_92C4_3CE38C7FA450_.wvu.PrintTitles" localSheetId="8" hidden="1">'Section F - Equip'!$2:$7</definedName>
    <definedName name="Z_2786F615_E2A6_496D_92C4_3CE38C7FA450_.wvu.PrintTitles" localSheetId="9" hidden="1">'Section F - Fence'!$2:$7</definedName>
    <definedName name="Z_2786F615_E2A6_496D_92C4_3CE38C7FA450_.wvu.PrintTitles" localSheetId="14" hidden="1">'Section H'!$2:$7</definedName>
    <definedName name="Z_2786F615_E2A6_496D_92C4_3CE38C7FA450_.wvu.PrintTitles" localSheetId="4" hidden="1">'Section XX'!$2:$7</definedName>
    <definedName name="Z_2786F615_E2A6_496D_92C4_3CE38C7FA450_.wvu.PrintTitles" localSheetId="5" hidden="1">'Section XXX'!$2:$7</definedName>
    <definedName name="Z_2786F615_E2A6_496D_92C4_3CE38C7FA450_.wvu.PrintTitles" localSheetId="10" hidden="1">'Section XXXX'!$2:$7</definedName>
    <definedName name="Z_2786F615_E2A6_496D_92C4_3CE38C7FA450_.wvu.PrintTitles" localSheetId="11" hidden="1">'Section XXXXX'!$2:$7</definedName>
    <definedName name="Z_2786F615_E2A6_496D_92C4_3CE38C7FA450_.wvu.PrintTitles" localSheetId="12" hidden="1">'Section XXXXXX'!$2:$7</definedName>
    <definedName name="Z_2786F615_E2A6_496D_92C4_3CE38C7FA450_.wvu.Rows" localSheetId="8" hidden="1">'Section F - Equip'!$32:$32</definedName>
    <definedName name="Z_2786F615_E2A6_496D_92C4_3CE38C7FA450_.wvu.Rows" localSheetId="9" hidden="1">'Section F - Fence'!$41:$41</definedName>
    <definedName name="Z_2786F615_E2A6_496D_92C4_3CE38C7FA450_.wvu.Rows" localSheetId="14" hidden="1">'Section H'!$128:$132</definedName>
    <definedName name="Z_573374B7_DAD5_467E_B0ED_E49C3D2A1B52_.wvu.Cols" localSheetId="14" hidden="1">'Section H'!$J:$J</definedName>
    <definedName name="Z_573374B7_DAD5_467E_B0ED_E49C3D2A1B52_.wvu.Cols" localSheetId="10" hidden="1">'Section XXXX'!$J:$J</definedName>
    <definedName name="Z_573374B7_DAD5_467E_B0ED_E49C3D2A1B52_.wvu.Cols" localSheetId="11" hidden="1">'Section XXXXX'!$J:$J</definedName>
    <definedName name="Z_573374B7_DAD5_467E_B0ED_E49C3D2A1B52_.wvu.Cols" localSheetId="12" hidden="1">'Section XXXXXX'!$J:$J</definedName>
    <definedName name="Z_573374B7_DAD5_467E_B0ED_E49C3D2A1B52_.wvu.Cols" localSheetId="0" hidden="1">'Summary '!#REF!</definedName>
    <definedName name="Z_573374B7_DAD5_467E_B0ED_E49C3D2A1B52_.wvu.PrintArea" localSheetId="1" hidden="1">'Section A - P&amp;G'!$A$2:$E$116</definedName>
    <definedName name="Z_573374B7_DAD5_467E_B0ED_E49C3D2A1B52_.wvu.PrintArea" localSheetId="2" hidden="1">'Section B - Earth'!$B$2:$F$58</definedName>
    <definedName name="Z_573374B7_DAD5_467E_B0ED_E49C3D2A1B52_.wvu.PrintArea" localSheetId="3" hidden="1">'Section C - Water and Sewer'!$B$2:$F$55</definedName>
    <definedName name="Z_573374B7_DAD5_467E_B0ED_E49C3D2A1B52_.wvu.PrintArea" localSheetId="6" hidden="1">'Section D - Build'!$B$2:$F$229</definedName>
    <definedName name="Z_573374B7_DAD5_467E_B0ED_E49C3D2A1B52_.wvu.PrintArea" localSheetId="7" hidden="1">'Section E - Elec'!$B$2:$F$40</definedName>
    <definedName name="Z_573374B7_DAD5_467E_B0ED_E49C3D2A1B52_.wvu.PrintArea" localSheetId="8" hidden="1">'Section F - Equip'!$B$2:$H$80</definedName>
    <definedName name="Z_573374B7_DAD5_467E_B0ED_E49C3D2A1B52_.wvu.PrintArea" localSheetId="9" hidden="1">'Section F - Fence'!$B$2:$F$65</definedName>
    <definedName name="Z_573374B7_DAD5_467E_B0ED_E49C3D2A1B52_.wvu.PrintArea" localSheetId="14" hidden="1">'Section H'!$B$2:$H$517</definedName>
    <definedName name="Z_573374B7_DAD5_467E_B0ED_E49C3D2A1B52_.wvu.PrintArea" localSheetId="4" hidden="1">'Section XX'!$B$2:$H$51</definedName>
    <definedName name="Z_573374B7_DAD5_467E_B0ED_E49C3D2A1B52_.wvu.PrintArea" localSheetId="5" hidden="1">'Section XXX'!$B$2:$H$51</definedName>
    <definedName name="Z_573374B7_DAD5_467E_B0ED_E49C3D2A1B52_.wvu.PrintArea" localSheetId="10" hidden="1">'Section XXXX'!$B$2:$H$45</definedName>
    <definedName name="Z_573374B7_DAD5_467E_B0ED_E49C3D2A1B52_.wvu.PrintArea" localSheetId="11" hidden="1">'Section XXXXX'!$B$2:$H$54</definedName>
    <definedName name="Z_573374B7_DAD5_467E_B0ED_E49C3D2A1B52_.wvu.PrintArea" localSheetId="12" hidden="1">'Section XXXXXX'!$B$2:$H$57</definedName>
    <definedName name="Z_573374B7_DAD5_467E_B0ED_E49C3D2A1B52_.wvu.PrintArea" localSheetId="13" hidden="1">'Sheet H - Dayw'!$B$1:$H$65</definedName>
    <definedName name="Z_573374B7_DAD5_467E_B0ED_E49C3D2A1B52_.wvu.PrintArea" localSheetId="0" hidden="1">'Summary '!$B$2:$G$35</definedName>
    <definedName name="Z_573374B7_DAD5_467E_B0ED_E49C3D2A1B52_.wvu.PrintTitles" localSheetId="2" hidden="1">'Section B - Earth'!$2:$6</definedName>
    <definedName name="Z_573374B7_DAD5_467E_B0ED_E49C3D2A1B52_.wvu.PrintTitles" localSheetId="3" hidden="1">'Section C - Water and Sewer'!$2:$7</definedName>
    <definedName name="Z_573374B7_DAD5_467E_B0ED_E49C3D2A1B52_.wvu.PrintTitles" localSheetId="6" hidden="1">'Section D - Build'!$2:$7</definedName>
    <definedName name="Z_573374B7_DAD5_467E_B0ED_E49C3D2A1B52_.wvu.PrintTitles" localSheetId="7" hidden="1">'Section E - Elec'!$2:$6</definedName>
    <definedName name="Z_573374B7_DAD5_467E_B0ED_E49C3D2A1B52_.wvu.PrintTitles" localSheetId="8" hidden="1">'Section F - Equip'!$2:$7</definedName>
    <definedName name="Z_573374B7_DAD5_467E_B0ED_E49C3D2A1B52_.wvu.PrintTitles" localSheetId="9" hidden="1">'Section F - Fence'!$2:$7</definedName>
    <definedName name="Z_573374B7_DAD5_467E_B0ED_E49C3D2A1B52_.wvu.PrintTitles" localSheetId="14" hidden="1">'Section H'!$2:$7</definedName>
    <definedName name="Z_573374B7_DAD5_467E_B0ED_E49C3D2A1B52_.wvu.PrintTitles" localSheetId="4" hidden="1">'Section XX'!$2:$7</definedName>
    <definedName name="Z_573374B7_DAD5_467E_B0ED_E49C3D2A1B52_.wvu.PrintTitles" localSheetId="5" hidden="1">'Section XXX'!$2:$7</definedName>
    <definedName name="Z_573374B7_DAD5_467E_B0ED_E49C3D2A1B52_.wvu.PrintTitles" localSheetId="10" hidden="1">'Section XXXX'!$2:$7</definedName>
    <definedName name="Z_573374B7_DAD5_467E_B0ED_E49C3D2A1B52_.wvu.PrintTitles" localSheetId="11" hidden="1">'Section XXXXX'!$2:$7</definedName>
    <definedName name="Z_573374B7_DAD5_467E_B0ED_E49C3D2A1B52_.wvu.PrintTitles" localSheetId="12" hidden="1">'Section XXXXXX'!$2:$7</definedName>
    <definedName name="Z_573374B7_DAD5_467E_B0ED_E49C3D2A1B52_.wvu.Rows" localSheetId="8" hidden="1">'Section F - Equip'!$32:$32</definedName>
    <definedName name="Z_573374B7_DAD5_467E_B0ED_E49C3D2A1B52_.wvu.Rows" localSheetId="9" hidden="1">'Section F - Fence'!$41:$41</definedName>
    <definedName name="Z_573374B7_DAD5_467E_B0ED_E49C3D2A1B52_.wvu.Rows" localSheetId="14" hidden="1">'Section H'!$128:$132</definedName>
    <definedName name="Z_5FFF03BB_C158_47E9_AD08_BBFF3492D689_.wvu.Cols" localSheetId="14" hidden="1">'Section H'!$J:$J</definedName>
    <definedName name="Z_5FFF03BB_C158_47E9_AD08_BBFF3492D689_.wvu.Cols" localSheetId="10" hidden="1">'Section XXXX'!$J:$J</definedName>
    <definedName name="Z_5FFF03BB_C158_47E9_AD08_BBFF3492D689_.wvu.Cols" localSheetId="11" hidden="1">'Section XXXXX'!$J:$J</definedName>
    <definedName name="Z_5FFF03BB_C158_47E9_AD08_BBFF3492D689_.wvu.Cols" localSheetId="12" hidden="1">'Section XXXXXX'!$J:$J</definedName>
    <definedName name="Z_5FFF03BB_C158_47E9_AD08_BBFF3492D689_.wvu.Cols" localSheetId="0" hidden="1">'Summary '!#REF!</definedName>
    <definedName name="Z_5FFF03BB_C158_47E9_AD08_BBFF3492D689_.wvu.PrintArea" localSheetId="1" hidden="1">'Section A - P&amp;G'!$A$2:$E$116</definedName>
    <definedName name="Z_5FFF03BB_C158_47E9_AD08_BBFF3492D689_.wvu.PrintArea" localSheetId="2" hidden="1">'Section B - Earth'!$B$2:$F$58</definedName>
    <definedName name="Z_5FFF03BB_C158_47E9_AD08_BBFF3492D689_.wvu.PrintArea" localSheetId="3" hidden="1">'Section C - Water and Sewer'!$B$2:$F$55</definedName>
    <definedName name="Z_5FFF03BB_C158_47E9_AD08_BBFF3492D689_.wvu.PrintArea" localSheetId="6" hidden="1">'Section D - Build'!$B$2:$F$229</definedName>
    <definedName name="Z_5FFF03BB_C158_47E9_AD08_BBFF3492D689_.wvu.PrintArea" localSheetId="7" hidden="1">'Section E - Elec'!$B$2:$F$40</definedName>
    <definedName name="Z_5FFF03BB_C158_47E9_AD08_BBFF3492D689_.wvu.PrintArea" localSheetId="8" hidden="1">'Section F - Equip'!$B$2:$H$80</definedName>
    <definedName name="Z_5FFF03BB_C158_47E9_AD08_BBFF3492D689_.wvu.PrintArea" localSheetId="9" hidden="1">'Section F - Fence'!$B$2:$F$65</definedName>
    <definedName name="Z_5FFF03BB_C158_47E9_AD08_BBFF3492D689_.wvu.PrintArea" localSheetId="14" hidden="1">'Section H'!$B$2:$H$517</definedName>
    <definedName name="Z_5FFF03BB_C158_47E9_AD08_BBFF3492D689_.wvu.PrintArea" localSheetId="4" hidden="1">'Section XX'!$B$2:$H$51</definedName>
    <definedName name="Z_5FFF03BB_C158_47E9_AD08_BBFF3492D689_.wvu.PrintArea" localSheetId="5" hidden="1">'Section XXX'!$B$2:$H$51</definedName>
    <definedName name="Z_5FFF03BB_C158_47E9_AD08_BBFF3492D689_.wvu.PrintArea" localSheetId="10" hidden="1">'Section XXXX'!$B$2:$H$45</definedName>
    <definedName name="Z_5FFF03BB_C158_47E9_AD08_BBFF3492D689_.wvu.PrintArea" localSheetId="11" hidden="1">'Section XXXXX'!$B$2:$H$54</definedName>
    <definedName name="Z_5FFF03BB_C158_47E9_AD08_BBFF3492D689_.wvu.PrintArea" localSheetId="12" hidden="1">'Section XXXXXX'!$B$2:$H$57</definedName>
    <definedName name="Z_5FFF03BB_C158_47E9_AD08_BBFF3492D689_.wvu.PrintArea" localSheetId="13" hidden="1">'Sheet H - Dayw'!$B$1:$H$65</definedName>
    <definedName name="Z_5FFF03BB_C158_47E9_AD08_BBFF3492D689_.wvu.PrintArea" localSheetId="0" hidden="1">'Summary '!$B$2:$G$35</definedName>
    <definedName name="Z_5FFF03BB_C158_47E9_AD08_BBFF3492D689_.wvu.PrintTitles" localSheetId="2" hidden="1">'Section B - Earth'!$2:$6</definedName>
    <definedName name="Z_5FFF03BB_C158_47E9_AD08_BBFF3492D689_.wvu.PrintTitles" localSheetId="3" hidden="1">'Section C - Water and Sewer'!$2:$7</definedName>
    <definedName name="Z_5FFF03BB_C158_47E9_AD08_BBFF3492D689_.wvu.PrintTitles" localSheetId="6" hidden="1">'Section D - Build'!$2:$7</definedName>
    <definedName name="Z_5FFF03BB_C158_47E9_AD08_BBFF3492D689_.wvu.PrintTitles" localSheetId="7" hidden="1">'Section E - Elec'!$2:$6</definedName>
    <definedName name="Z_5FFF03BB_C158_47E9_AD08_BBFF3492D689_.wvu.PrintTitles" localSheetId="8" hidden="1">'Section F - Equip'!$2:$7</definedName>
    <definedName name="Z_5FFF03BB_C158_47E9_AD08_BBFF3492D689_.wvu.PrintTitles" localSheetId="9" hidden="1">'Section F - Fence'!$2:$7</definedName>
    <definedName name="Z_5FFF03BB_C158_47E9_AD08_BBFF3492D689_.wvu.PrintTitles" localSheetId="14" hidden="1">'Section H'!$2:$7</definedName>
    <definedName name="Z_5FFF03BB_C158_47E9_AD08_BBFF3492D689_.wvu.PrintTitles" localSheetId="4" hidden="1">'Section XX'!$2:$7</definedName>
    <definedName name="Z_5FFF03BB_C158_47E9_AD08_BBFF3492D689_.wvu.PrintTitles" localSheetId="5" hidden="1">'Section XXX'!$2:$7</definedName>
    <definedName name="Z_5FFF03BB_C158_47E9_AD08_BBFF3492D689_.wvu.PrintTitles" localSheetId="10" hidden="1">'Section XXXX'!$2:$7</definedName>
    <definedName name="Z_5FFF03BB_C158_47E9_AD08_BBFF3492D689_.wvu.PrintTitles" localSheetId="11" hidden="1">'Section XXXXX'!$2:$7</definedName>
    <definedName name="Z_5FFF03BB_C158_47E9_AD08_BBFF3492D689_.wvu.PrintTitles" localSheetId="12" hidden="1">'Section XXXXXX'!$2:$7</definedName>
    <definedName name="Z_5FFF03BB_C158_47E9_AD08_BBFF3492D689_.wvu.Rows" localSheetId="8" hidden="1">'Section F - Equip'!$32:$32</definedName>
    <definedName name="Z_5FFF03BB_C158_47E9_AD08_BBFF3492D689_.wvu.Rows" localSheetId="9" hidden="1">'Section F - Fence'!$41:$41</definedName>
    <definedName name="Z_5FFF03BB_C158_47E9_AD08_BBFF3492D689_.wvu.Rows" localSheetId="14" hidden="1">'Section H'!$128:$132</definedName>
    <definedName name="Z_85159366_3B40_433F_AF95_DBF9DC77139A_.wvu.Cols" localSheetId="14" hidden="1">'Section H'!$J:$J</definedName>
    <definedName name="Z_85159366_3B40_433F_AF95_DBF9DC77139A_.wvu.Cols" localSheetId="10" hidden="1">'Section XXXX'!$J:$J</definedName>
    <definedName name="Z_85159366_3B40_433F_AF95_DBF9DC77139A_.wvu.Cols" localSheetId="11" hidden="1">'Section XXXXX'!$J:$J</definedName>
    <definedName name="Z_85159366_3B40_433F_AF95_DBF9DC77139A_.wvu.Cols" localSheetId="12" hidden="1">'Section XXXXXX'!$J:$J</definedName>
    <definedName name="Z_85159366_3B40_433F_AF95_DBF9DC77139A_.wvu.Cols" localSheetId="0" hidden="1">'Summary '!#REF!</definedName>
    <definedName name="Z_85159366_3B40_433F_AF95_DBF9DC77139A_.wvu.PrintArea" localSheetId="1" hidden="1">'Section A - P&amp;G'!$A$2:$E$57</definedName>
    <definedName name="Z_85159366_3B40_433F_AF95_DBF9DC77139A_.wvu.PrintArea" localSheetId="2" hidden="1">'Section B - Earth'!$B$2:$F$58</definedName>
    <definedName name="Z_85159366_3B40_433F_AF95_DBF9DC77139A_.wvu.PrintArea" localSheetId="3" hidden="1">'Section C - Water and Sewer'!$B$2:$F$55</definedName>
    <definedName name="Z_85159366_3B40_433F_AF95_DBF9DC77139A_.wvu.PrintArea" localSheetId="6" hidden="1">'Section D - Build'!$B$2:$F$65</definedName>
    <definedName name="Z_85159366_3B40_433F_AF95_DBF9DC77139A_.wvu.PrintArea" localSheetId="7" hidden="1">'Section E - Elec'!$B$2:$F$28</definedName>
    <definedName name="Z_85159366_3B40_433F_AF95_DBF9DC77139A_.wvu.PrintArea" localSheetId="8" hidden="1">'Section F - Equip'!$B$2:$H$43</definedName>
    <definedName name="Z_85159366_3B40_433F_AF95_DBF9DC77139A_.wvu.PrintArea" localSheetId="9" hidden="1">'Section F - Fence'!$B$2:$F$65</definedName>
    <definedName name="Z_85159366_3B40_433F_AF95_DBF9DC77139A_.wvu.PrintArea" localSheetId="14" hidden="1">'Section H'!$B$2:$H$197</definedName>
    <definedName name="Z_85159366_3B40_433F_AF95_DBF9DC77139A_.wvu.PrintArea" localSheetId="4" hidden="1">'Section XX'!$B$2:$H$51</definedName>
    <definedName name="Z_85159366_3B40_433F_AF95_DBF9DC77139A_.wvu.PrintArea" localSheetId="5" hidden="1">'Section XXX'!$B$2:$H$51</definedName>
    <definedName name="Z_85159366_3B40_433F_AF95_DBF9DC77139A_.wvu.PrintArea" localSheetId="10" hidden="1">'Section XXXX'!$B$2:$H$45</definedName>
    <definedName name="Z_85159366_3B40_433F_AF95_DBF9DC77139A_.wvu.PrintArea" localSheetId="11" hidden="1">'Section XXXXX'!$B$2:$H$54</definedName>
    <definedName name="Z_85159366_3B40_433F_AF95_DBF9DC77139A_.wvu.PrintArea" localSheetId="12" hidden="1">'Section XXXXXX'!$B$2:$H$57</definedName>
    <definedName name="Z_85159366_3B40_433F_AF95_DBF9DC77139A_.wvu.PrintArea" localSheetId="0" hidden="1">'Summary '!$B$2:$G$35</definedName>
    <definedName name="Z_85159366_3B40_433F_AF95_DBF9DC77139A_.wvu.PrintTitles" localSheetId="2" hidden="1">'Section B - Earth'!$2:$6</definedName>
    <definedName name="Z_85159366_3B40_433F_AF95_DBF9DC77139A_.wvu.PrintTitles" localSheetId="3" hidden="1">'Section C - Water and Sewer'!$2:$7</definedName>
    <definedName name="Z_85159366_3B40_433F_AF95_DBF9DC77139A_.wvu.PrintTitles" localSheetId="6" hidden="1">'Section D - Build'!$2:$7</definedName>
    <definedName name="Z_85159366_3B40_433F_AF95_DBF9DC77139A_.wvu.PrintTitles" localSheetId="7" hidden="1">'Section E - Elec'!$2:$6</definedName>
    <definedName name="Z_85159366_3B40_433F_AF95_DBF9DC77139A_.wvu.PrintTitles" localSheetId="8" hidden="1">'Section F - Equip'!$2:$7</definedName>
    <definedName name="Z_85159366_3B40_433F_AF95_DBF9DC77139A_.wvu.PrintTitles" localSheetId="9" hidden="1">'Section F - Fence'!$2:$7</definedName>
    <definedName name="Z_85159366_3B40_433F_AF95_DBF9DC77139A_.wvu.PrintTitles" localSheetId="14" hidden="1">'Section H'!$2:$7</definedName>
    <definedName name="Z_85159366_3B40_433F_AF95_DBF9DC77139A_.wvu.PrintTitles" localSheetId="4" hidden="1">'Section XX'!$2:$7</definedName>
    <definedName name="Z_85159366_3B40_433F_AF95_DBF9DC77139A_.wvu.PrintTitles" localSheetId="5" hidden="1">'Section XXX'!$2:$7</definedName>
    <definedName name="Z_85159366_3B40_433F_AF95_DBF9DC77139A_.wvu.PrintTitles" localSheetId="10" hidden="1">'Section XXXX'!$2:$7</definedName>
    <definedName name="Z_85159366_3B40_433F_AF95_DBF9DC77139A_.wvu.PrintTitles" localSheetId="11" hidden="1">'Section XXXXX'!$2:$7</definedName>
    <definedName name="Z_85159366_3B40_433F_AF95_DBF9DC77139A_.wvu.PrintTitles" localSheetId="12" hidden="1">'Section XXXXXX'!$2:$7</definedName>
    <definedName name="Z_85159366_3B40_433F_AF95_DBF9DC77139A_.wvu.Rows" localSheetId="7" hidden="1">'Section E - Elec'!#REF!</definedName>
    <definedName name="Z_85159366_3B40_433F_AF95_DBF9DC77139A_.wvu.Rows" localSheetId="8" hidden="1">'Section F - Equip'!$32:$32</definedName>
    <definedName name="Z_85159366_3B40_433F_AF95_DBF9DC77139A_.wvu.Rows" localSheetId="9" hidden="1">'Section F - Fence'!$41:$41</definedName>
    <definedName name="Z_85159366_3B40_433F_AF95_DBF9DC77139A_.wvu.Rows" localSheetId="14" hidden="1">'Section H'!$128:$132</definedName>
    <definedName name="Z_875007EF_0453_4591_A772_2EE7302F3B85_.wvu.Cols" localSheetId="14" hidden="1">'Section H'!$J:$J</definedName>
    <definedName name="Z_875007EF_0453_4591_A772_2EE7302F3B85_.wvu.Cols" localSheetId="10" hidden="1">'Section XXXX'!$J:$J</definedName>
    <definedName name="Z_875007EF_0453_4591_A772_2EE7302F3B85_.wvu.Cols" localSheetId="11" hidden="1">'Section XXXXX'!$J:$J</definedName>
    <definedName name="Z_875007EF_0453_4591_A772_2EE7302F3B85_.wvu.Cols" localSheetId="12" hidden="1">'Section XXXXXX'!$J:$J</definedName>
    <definedName name="Z_875007EF_0453_4591_A772_2EE7302F3B85_.wvu.Cols" localSheetId="0" hidden="1">'Summary '!#REF!</definedName>
    <definedName name="Z_875007EF_0453_4591_A772_2EE7302F3B85_.wvu.PrintArea" localSheetId="1" hidden="1">'Section A - P&amp;G'!$A$2:$E$116</definedName>
    <definedName name="Z_875007EF_0453_4591_A772_2EE7302F3B85_.wvu.PrintArea" localSheetId="2" hidden="1">'Section B - Earth'!$B$2:$F$58</definedName>
    <definedName name="Z_875007EF_0453_4591_A772_2EE7302F3B85_.wvu.PrintArea" localSheetId="3" hidden="1">'Section C - Water and Sewer'!$B$2:$F$55</definedName>
    <definedName name="Z_875007EF_0453_4591_A772_2EE7302F3B85_.wvu.PrintArea" localSheetId="6" hidden="1">'Section D - Build'!$B$2:$F$229</definedName>
    <definedName name="Z_875007EF_0453_4591_A772_2EE7302F3B85_.wvu.PrintArea" localSheetId="7" hidden="1">'Section E - Elec'!$B$2:$F$40</definedName>
    <definedName name="Z_875007EF_0453_4591_A772_2EE7302F3B85_.wvu.PrintArea" localSheetId="8" hidden="1">'Section F - Equip'!$B$2:$H$80</definedName>
    <definedName name="Z_875007EF_0453_4591_A772_2EE7302F3B85_.wvu.PrintArea" localSheetId="9" hidden="1">'Section F - Fence'!$B$2:$F$65</definedName>
    <definedName name="Z_875007EF_0453_4591_A772_2EE7302F3B85_.wvu.PrintArea" localSheetId="14" hidden="1">'Section H'!$B$2:$H$517</definedName>
    <definedName name="Z_875007EF_0453_4591_A772_2EE7302F3B85_.wvu.PrintArea" localSheetId="4" hidden="1">'Section XX'!$B$2:$H$51</definedName>
    <definedName name="Z_875007EF_0453_4591_A772_2EE7302F3B85_.wvu.PrintArea" localSheetId="5" hidden="1">'Section XXX'!$B$2:$H$51</definedName>
    <definedName name="Z_875007EF_0453_4591_A772_2EE7302F3B85_.wvu.PrintArea" localSheetId="10" hidden="1">'Section XXXX'!$B$2:$H$45</definedName>
    <definedName name="Z_875007EF_0453_4591_A772_2EE7302F3B85_.wvu.PrintArea" localSheetId="11" hidden="1">'Section XXXXX'!$B$2:$H$54</definedName>
    <definedName name="Z_875007EF_0453_4591_A772_2EE7302F3B85_.wvu.PrintArea" localSheetId="12" hidden="1">'Section XXXXXX'!$B$2:$H$57</definedName>
    <definedName name="Z_875007EF_0453_4591_A772_2EE7302F3B85_.wvu.PrintArea" localSheetId="13" hidden="1">'Sheet H - Dayw'!$B$1:$H$65</definedName>
    <definedName name="Z_875007EF_0453_4591_A772_2EE7302F3B85_.wvu.PrintArea" localSheetId="0" hidden="1">'Summary '!$B$2:$G$35</definedName>
    <definedName name="Z_875007EF_0453_4591_A772_2EE7302F3B85_.wvu.PrintTitles" localSheetId="2" hidden="1">'Section B - Earth'!$2:$6</definedName>
    <definedName name="Z_875007EF_0453_4591_A772_2EE7302F3B85_.wvu.PrintTitles" localSheetId="3" hidden="1">'Section C - Water and Sewer'!$2:$7</definedName>
    <definedName name="Z_875007EF_0453_4591_A772_2EE7302F3B85_.wvu.PrintTitles" localSheetId="6" hidden="1">'Section D - Build'!$2:$7</definedName>
    <definedName name="Z_875007EF_0453_4591_A772_2EE7302F3B85_.wvu.PrintTitles" localSheetId="7" hidden="1">'Section E - Elec'!$2:$6</definedName>
    <definedName name="Z_875007EF_0453_4591_A772_2EE7302F3B85_.wvu.PrintTitles" localSheetId="8" hidden="1">'Section F - Equip'!$2:$7</definedName>
    <definedName name="Z_875007EF_0453_4591_A772_2EE7302F3B85_.wvu.PrintTitles" localSheetId="9" hidden="1">'Section F - Fence'!$2:$7</definedName>
    <definedName name="Z_875007EF_0453_4591_A772_2EE7302F3B85_.wvu.PrintTitles" localSheetId="14" hidden="1">'Section H'!$2:$7</definedName>
    <definedName name="Z_875007EF_0453_4591_A772_2EE7302F3B85_.wvu.PrintTitles" localSheetId="4" hidden="1">'Section XX'!$2:$7</definedName>
    <definedName name="Z_875007EF_0453_4591_A772_2EE7302F3B85_.wvu.PrintTitles" localSheetId="5" hidden="1">'Section XXX'!$2:$7</definedName>
    <definedName name="Z_875007EF_0453_4591_A772_2EE7302F3B85_.wvu.PrintTitles" localSheetId="10" hidden="1">'Section XXXX'!$2:$7</definedName>
    <definedName name="Z_875007EF_0453_4591_A772_2EE7302F3B85_.wvu.PrintTitles" localSheetId="11" hidden="1">'Section XXXXX'!$2:$7</definedName>
    <definedName name="Z_875007EF_0453_4591_A772_2EE7302F3B85_.wvu.PrintTitles" localSheetId="12" hidden="1">'Section XXXXXX'!$2:$7</definedName>
    <definedName name="Z_875007EF_0453_4591_A772_2EE7302F3B85_.wvu.Rows" localSheetId="8" hidden="1">'Section F - Equip'!$32:$32</definedName>
    <definedName name="Z_875007EF_0453_4591_A772_2EE7302F3B85_.wvu.Rows" localSheetId="9" hidden="1">'Section F - Fence'!$41:$41</definedName>
    <definedName name="Z_875007EF_0453_4591_A772_2EE7302F3B85_.wvu.Rows" localSheetId="14" hidden="1">'Section H'!$128:$132</definedName>
    <definedName name="Z_9DFE2180_DC46_486F_BBDE_EAB64F25D88C_.wvu.Cols" localSheetId="14" hidden="1">'Section H'!$J:$J</definedName>
    <definedName name="Z_9DFE2180_DC46_486F_BBDE_EAB64F25D88C_.wvu.Cols" localSheetId="10" hidden="1">'Section XXXX'!$J:$J</definedName>
    <definedName name="Z_9DFE2180_DC46_486F_BBDE_EAB64F25D88C_.wvu.Cols" localSheetId="11" hidden="1">'Section XXXXX'!$J:$J</definedName>
    <definedName name="Z_9DFE2180_DC46_486F_BBDE_EAB64F25D88C_.wvu.Cols" localSheetId="12" hidden="1">'Section XXXXXX'!$J:$J</definedName>
    <definedName name="Z_9DFE2180_DC46_486F_BBDE_EAB64F25D88C_.wvu.Cols" localSheetId="13" hidden="1">'Sheet H - Dayw'!$F:$I</definedName>
    <definedName name="Z_9DFE2180_DC46_486F_BBDE_EAB64F25D88C_.wvu.Cols" localSheetId="0" hidden="1">'Summary '!$H:$I</definedName>
    <definedName name="Z_9DFE2180_DC46_486F_BBDE_EAB64F25D88C_.wvu.PrintArea" localSheetId="1" hidden="1">'Section A - P&amp;G'!$A$2:$G$116</definedName>
    <definedName name="Z_9DFE2180_DC46_486F_BBDE_EAB64F25D88C_.wvu.PrintArea" localSheetId="2" hidden="1">'Section B - Earth'!$B$2:$H$58</definedName>
    <definedName name="Z_9DFE2180_DC46_486F_BBDE_EAB64F25D88C_.wvu.PrintArea" localSheetId="3" hidden="1">'Section C - Water and Sewer'!$B$2:$H$55</definedName>
    <definedName name="Z_9DFE2180_DC46_486F_BBDE_EAB64F25D88C_.wvu.PrintArea" localSheetId="6" hidden="1">'Section D - Build'!$B$2:$H$229</definedName>
    <definedName name="Z_9DFE2180_DC46_486F_BBDE_EAB64F25D88C_.wvu.PrintArea" localSheetId="7" hidden="1">'Section E - Elec'!$B$2:$H$40</definedName>
    <definedName name="Z_9DFE2180_DC46_486F_BBDE_EAB64F25D88C_.wvu.PrintArea" localSheetId="8" hidden="1">'Section F - Equip'!$B$2:$H$80</definedName>
    <definedName name="Z_9DFE2180_DC46_486F_BBDE_EAB64F25D88C_.wvu.PrintArea" localSheetId="9" hidden="1">'Section F - Fence'!$B$2:$H$65</definedName>
    <definedName name="Z_9DFE2180_DC46_486F_BBDE_EAB64F25D88C_.wvu.PrintArea" localSheetId="14" hidden="1">'Section H'!$B$2:$H$517</definedName>
    <definedName name="Z_9DFE2180_DC46_486F_BBDE_EAB64F25D88C_.wvu.PrintArea" localSheetId="4" hidden="1">'Section XX'!$B$2:$H$51</definedName>
    <definedName name="Z_9DFE2180_DC46_486F_BBDE_EAB64F25D88C_.wvu.PrintArea" localSheetId="5" hidden="1">'Section XXX'!$B$2:$H$51</definedName>
    <definedName name="Z_9DFE2180_DC46_486F_BBDE_EAB64F25D88C_.wvu.PrintArea" localSheetId="10" hidden="1">'Section XXXX'!$B$2:$H$45</definedName>
    <definedName name="Z_9DFE2180_DC46_486F_BBDE_EAB64F25D88C_.wvu.PrintArea" localSheetId="11" hidden="1">'Section XXXXX'!$B$2:$H$54</definedName>
    <definedName name="Z_9DFE2180_DC46_486F_BBDE_EAB64F25D88C_.wvu.PrintArea" localSheetId="12" hidden="1">'Section XXXXXX'!$B$2:$H$57</definedName>
    <definedName name="Z_9DFE2180_DC46_486F_BBDE_EAB64F25D88C_.wvu.PrintArea" localSheetId="13" hidden="1">'Sheet H - Dayw'!$B$1:$L$65</definedName>
    <definedName name="Z_9DFE2180_DC46_486F_BBDE_EAB64F25D88C_.wvu.PrintArea" localSheetId="0" hidden="1">'Summary '!$B$2:$J$35</definedName>
    <definedName name="Z_9DFE2180_DC46_486F_BBDE_EAB64F25D88C_.wvu.PrintTitles" localSheetId="2" hidden="1">'Section B - Earth'!$2:$6</definedName>
    <definedName name="Z_9DFE2180_DC46_486F_BBDE_EAB64F25D88C_.wvu.PrintTitles" localSheetId="3" hidden="1">'Section C - Water and Sewer'!$2:$7</definedName>
    <definedName name="Z_9DFE2180_DC46_486F_BBDE_EAB64F25D88C_.wvu.PrintTitles" localSheetId="6" hidden="1">'Section D - Build'!$2:$7</definedName>
    <definedName name="Z_9DFE2180_DC46_486F_BBDE_EAB64F25D88C_.wvu.PrintTitles" localSheetId="7" hidden="1">'Section E - Elec'!$2:$6</definedName>
    <definedName name="Z_9DFE2180_DC46_486F_BBDE_EAB64F25D88C_.wvu.PrintTitles" localSheetId="8" hidden="1">'Section F - Equip'!$2:$7</definedName>
    <definedName name="Z_9DFE2180_DC46_486F_BBDE_EAB64F25D88C_.wvu.PrintTitles" localSheetId="9" hidden="1">'Section F - Fence'!$2:$7</definedName>
    <definedName name="Z_9DFE2180_DC46_486F_BBDE_EAB64F25D88C_.wvu.PrintTitles" localSheetId="14" hidden="1">'Section H'!$2:$7</definedName>
    <definedName name="Z_9DFE2180_DC46_486F_BBDE_EAB64F25D88C_.wvu.PrintTitles" localSheetId="4" hidden="1">'Section XX'!$2:$7</definedName>
    <definedName name="Z_9DFE2180_DC46_486F_BBDE_EAB64F25D88C_.wvu.PrintTitles" localSheetId="5" hidden="1">'Section XXX'!$2:$7</definedName>
    <definedName name="Z_9DFE2180_DC46_486F_BBDE_EAB64F25D88C_.wvu.PrintTitles" localSheetId="10" hidden="1">'Section XXXX'!$2:$7</definedName>
    <definedName name="Z_9DFE2180_DC46_486F_BBDE_EAB64F25D88C_.wvu.PrintTitles" localSheetId="11" hidden="1">'Section XXXXX'!$2:$7</definedName>
    <definedName name="Z_9DFE2180_DC46_486F_BBDE_EAB64F25D88C_.wvu.PrintTitles" localSheetId="12" hidden="1">'Section XXXXXX'!$2:$7</definedName>
    <definedName name="Z_9DFE2180_DC46_486F_BBDE_EAB64F25D88C_.wvu.Rows" localSheetId="8" hidden="1">'Section F - Equip'!$32:$32</definedName>
    <definedName name="Z_9DFE2180_DC46_486F_BBDE_EAB64F25D88C_.wvu.Rows" localSheetId="9" hidden="1">'Section F - Fence'!$41:$41</definedName>
    <definedName name="Z_9DFE2180_DC46_486F_BBDE_EAB64F25D88C_.wvu.Rows" localSheetId="14" hidden="1">'Section H'!$128:$132</definedName>
    <definedName name="Z_BC8C37C8_8E80_4CC8_91CA_8C32C70C60C4_.wvu.Cols" localSheetId="14" hidden="1">'Section H'!$J:$J</definedName>
    <definedName name="Z_BC8C37C8_8E80_4CC8_91CA_8C32C70C60C4_.wvu.Cols" localSheetId="10" hidden="1">'Section XXXX'!$J:$J</definedName>
    <definedName name="Z_BC8C37C8_8E80_4CC8_91CA_8C32C70C60C4_.wvu.Cols" localSheetId="11" hidden="1">'Section XXXXX'!$J:$J</definedName>
    <definedName name="Z_BC8C37C8_8E80_4CC8_91CA_8C32C70C60C4_.wvu.Cols" localSheetId="12" hidden="1">'Section XXXXXX'!$J:$J</definedName>
    <definedName name="Z_BC8C37C8_8E80_4CC8_91CA_8C32C70C60C4_.wvu.Cols" localSheetId="13" hidden="1">'Sheet H - Dayw'!$F:$I</definedName>
    <definedName name="Z_BC8C37C8_8E80_4CC8_91CA_8C32C70C60C4_.wvu.Cols" localSheetId="0" hidden="1">'Summary '!$H:$I</definedName>
    <definedName name="Z_BC8C37C8_8E80_4CC8_91CA_8C32C70C60C4_.wvu.PrintArea" localSheetId="1" hidden="1">'Section A - P&amp;G'!$A$2:$G$116</definedName>
    <definedName name="Z_BC8C37C8_8E80_4CC8_91CA_8C32C70C60C4_.wvu.PrintArea" localSheetId="2" hidden="1">'Section B - Earth'!$B$2:$H$58</definedName>
    <definedName name="Z_BC8C37C8_8E80_4CC8_91CA_8C32C70C60C4_.wvu.PrintArea" localSheetId="3" hidden="1">'Section C - Water and Sewer'!$B$2:$H$55</definedName>
    <definedName name="Z_BC8C37C8_8E80_4CC8_91CA_8C32C70C60C4_.wvu.PrintArea" localSheetId="6" hidden="1">'Section D - Build'!$B$2:$H$229</definedName>
    <definedName name="Z_BC8C37C8_8E80_4CC8_91CA_8C32C70C60C4_.wvu.PrintArea" localSheetId="7" hidden="1">'Section E - Elec'!$B$2:$H$40</definedName>
    <definedName name="Z_BC8C37C8_8E80_4CC8_91CA_8C32C70C60C4_.wvu.PrintArea" localSheetId="8" hidden="1">'Section F - Equip'!$B$2:$H$80</definedName>
    <definedName name="Z_BC8C37C8_8E80_4CC8_91CA_8C32C70C60C4_.wvu.PrintArea" localSheetId="9" hidden="1">'Section F - Fence'!$B$2:$H$65</definedName>
    <definedName name="Z_BC8C37C8_8E80_4CC8_91CA_8C32C70C60C4_.wvu.PrintArea" localSheetId="14" hidden="1">'Section H'!$B$2:$H$517</definedName>
    <definedName name="Z_BC8C37C8_8E80_4CC8_91CA_8C32C70C60C4_.wvu.PrintArea" localSheetId="4" hidden="1">'Section XX'!$B$2:$H$51</definedName>
    <definedName name="Z_BC8C37C8_8E80_4CC8_91CA_8C32C70C60C4_.wvu.PrintArea" localSheetId="5" hidden="1">'Section XXX'!$B$2:$H$51</definedName>
    <definedName name="Z_BC8C37C8_8E80_4CC8_91CA_8C32C70C60C4_.wvu.PrintArea" localSheetId="10" hidden="1">'Section XXXX'!$B$2:$H$45</definedName>
    <definedName name="Z_BC8C37C8_8E80_4CC8_91CA_8C32C70C60C4_.wvu.PrintArea" localSheetId="11" hidden="1">'Section XXXXX'!$B$2:$H$54</definedName>
    <definedName name="Z_BC8C37C8_8E80_4CC8_91CA_8C32C70C60C4_.wvu.PrintArea" localSheetId="12" hidden="1">'Section XXXXXX'!$B$2:$H$57</definedName>
    <definedName name="Z_BC8C37C8_8E80_4CC8_91CA_8C32C70C60C4_.wvu.PrintArea" localSheetId="13" hidden="1">'Sheet H - Dayw'!$B$1:$L$65</definedName>
    <definedName name="Z_BC8C37C8_8E80_4CC8_91CA_8C32C70C60C4_.wvu.PrintArea" localSheetId="0" hidden="1">'Summary '!$B$2:$J$35</definedName>
    <definedName name="Z_BC8C37C8_8E80_4CC8_91CA_8C32C70C60C4_.wvu.PrintTitles" localSheetId="2" hidden="1">'Section B - Earth'!$2:$6</definedName>
    <definedName name="Z_BC8C37C8_8E80_4CC8_91CA_8C32C70C60C4_.wvu.PrintTitles" localSheetId="3" hidden="1">'Section C - Water and Sewer'!$2:$7</definedName>
    <definedName name="Z_BC8C37C8_8E80_4CC8_91CA_8C32C70C60C4_.wvu.PrintTitles" localSheetId="6" hidden="1">'Section D - Build'!$2:$7</definedName>
    <definedName name="Z_BC8C37C8_8E80_4CC8_91CA_8C32C70C60C4_.wvu.PrintTitles" localSheetId="7" hidden="1">'Section E - Elec'!$2:$6</definedName>
    <definedName name="Z_BC8C37C8_8E80_4CC8_91CA_8C32C70C60C4_.wvu.PrintTitles" localSheetId="8" hidden="1">'Section F - Equip'!$2:$7</definedName>
    <definedName name="Z_BC8C37C8_8E80_4CC8_91CA_8C32C70C60C4_.wvu.PrintTitles" localSheetId="9" hidden="1">'Section F - Fence'!$2:$7</definedName>
    <definedName name="Z_BC8C37C8_8E80_4CC8_91CA_8C32C70C60C4_.wvu.PrintTitles" localSheetId="14" hidden="1">'Section H'!$2:$7</definedName>
    <definedName name="Z_BC8C37C8_8E80_4CC8_91CA_8C32C70C60C4_.wvu.PrintTitles" localSheetId="4" hidden="1">'Section XX'!$2:$7</definedName>
    <definedName name="Z_BC8C37C8_8E80_4CC8_91CA_8C32C70C60C4_.wvu.PrintTitles" localSheetId="5" hidden="1">'Section XXX'!$2:$7</definedName>
    <definedName name="Z_BC8C37C8_8E80_4CC8_91CA_8C32C70C60C4_.wvu.PrintTitles" localSheetId="10" hidden="1">'Section XXXX'!$2:$7</definedName>
    <definedName name="Z_BC8C37C8_8E80_4CC8_91CA_8C32C70C60C4_.wvu.PrintTitles" localSheetId="11" hidden="1">'Section XXXXX'!$2:$7</definedName>
    <definedName name="Z_BC8C37C8_8E80_4CC8_91CA_8C32C70C60C4_.wvu.PrintTitles" localSheetId="12" hidden="1">'Section XXXXXX'!$2:$7</definedName>
    <definedName name="Z_BC8C37C8_8E80_4CC8_91CA_8C32C70C60C4_.wvu.Rows" localSheetId="8" hidden="1">'Section F - Equip'!$32:$32</definedName>
    <definedName name="Z_BC8C37C8_8E80_4CC8_91CA_8C32C70C60C4_.wvu.Rows" localSheetId="9" hidden="1">'Section F - Fence'!$41:$41</definedName>
    <definedName name="Z_BC8C37C8_8E80_4CC8_91CA_8C32C70C60C4_.wvu.Rows" localSheetId="14" hidden="1">'Section H'!$128:$132</definedName>
    <definedName name="Z_C3B3FDA1_B636_405B_B9E8_7D9BA09E0A5F_.wvu.Cols" localSheetId="1" hidden="1">'Section A - P&amp;G'!$E:$E</definedName>
    <definedName name="Z_C3B3FDA1_B636_405B_B9E8_7D9BA09E0A5F_.wvu.Cols" localSheetId="2" hidden="1">'Section B - Earth'!$F:$F</definedName>
    <definedName name="Z_C3B3FDA1_B636_405B_B9E8_7D9BA09E0A5F_.wvu.Cols" localSheetId="3" hidden="1">'Section C - Water and Sewer'!$F:$F</definedName>
    <definedName name="Z_C3B3FDA1_B636_405B_B9E8_7D9BA09E0A5F_.wvu.Cols" localSheetId="6" hidden="1">'Section D - Build'!$F:$F</definedName>
    <definedName name="Z_C3B3FDA1_B636_405B_B9E8_7D9BA09E0A5F_.wvu.Cols" localSheetId="7" hidden="1">'Section E - Elec'!$F:$F</definedName>
    <definedName name="Z_C3B3FDA1_B636_405B_B9E8_7D9BA09E0A5F_.wvu.Cols" localSheetId="8" hidden="1">'Section F - Equip'!$F:$H</definedName>
    <definedName name="Z_C3B3FDA1_B636_405B_B9E8_7D9BA09E0A5F_.wvu.Cols" localSheetId="9" hidden="1">'Section F - Fence'!$F:$F</definedName>
    <definedName name="Z_C3B3FDA1_B636_405B_B9E8_7D9BA09E0A5F_.wvu.Cols" localSheetId="14" hidden="1">'Section H'!$J:$J</definedName>
    <definedName name="Z_C3B3FDA1_B636_405B_B9E8_7D9BA09E0A5F_.wvu.Cols" localSheetId="10" hidden="1">'Section XXXX'!$J:$J</definedName>
    <definedName name="Z_C3B3FDA1_B636_405B_B9E8_7D9BA09E0A5F_.wvu.Cols" localSheetId="11" hidden="1">'Section XXXXX'!$J:$J</definedName>
    <definedName name="Z_C3B3FDA1_B636_405B_B9E8_7D9BA09E0A5F_.wvu.Cols" localSheetId="12" hidden="1">'Section XXXXXX'!$J:$J</definedName>
    <definedName name="Z_C3B3FDA1_B636_405B_B9E8_7D9BA09E0A5F_.wvu.Cols" localSheetId="13" hidden="1">'Sheet H - Dayw'!$F:$I</definedName>
    <definedName name="Z_C3B3FDA1_B636_405B_B9E8_7D9BA09E0A5F_.wvu.Cols" localSheetId="0" hidden="1">'Summary '!$H:$I</definedName>
    <definedName name="Z_C3B3FDA1_B636_405B_B9E8_7D9BA09E0A5F_.wvu.PrintArea" localSheetId="1" hidden="1">'Section A - P&amp;G'!$A$2:$G$116</definedName>
    <definedName name="Z_C3B3FDA1_B636_405B_B9E8_7D9BA09E0A5F_.wvu.PrintArea" localSheetId="2" hidden="1">'Section B - Earth'!$B$2:$H$58</definedName>
    <definedName name="Z_C3B3FDA1_B636_405B_B9E8_7D9BA09E0A5F_.wvu.PrintArea" localSheetId="3" hidden="1">'Section C - Water and Sewer'!$B$2:$H$55</definedName>
    <definedName name="Z_C3B3FDA1_B636_405B_B9E8_7D9BA09E0A5F_.wvu.PrintArea" localSheetId="6" hidden="1">'Section D - Build'!$B$2:$H$229</definedName>
    <definedName name="Z_C3B3FDA1_B636_405B_B9E8_7D9BA09E0A5F_.wvu.PrintArea" localSheetId="7" hidden="1">'Section E - Elec'!$B$2:$H$40</definedName>
    <definedName name="Z_C3B3FDA1_B636_405B_B9E8_7D9BA09E0A5F_.wvu.PrintArea" localSheetId="8" hidden="1">'Section F - Equip'!$B$2:$H$80</definedName>
    <definedName name="Z_C3B3FDA1_B636_405B_B9E8_7D9BA09E0A5F_.wvu.PrintArea" localSheetId="9" hidden="1">'Section F - Fence'!$B$2:$H$65</definedName>
    <definedName name="Z_C3B3FDA1_B636_405B_B9E8_7D9BA09E0A5F_.wvu.PrintArea" localSheetId="14" hidden="1">'Section H'!$B$2:$H$517</definedName>
    <definedName name="Z_C3B3FDA1_B636_405B_B9E8_7D9BA09E0A5F_.wvu.PrintArea" localSheetId="4" hidden="1">'Section XX'!$B$2:$H$51</definedName>
    <definedName name="Z_C3B3FDA1_B636_405B_B9E8_7D9BA09E0A5F_.wvu.PrintArea" localSheetId="5" hidden="1">'Section XXX'!$B$2:$H$51</definedName>
    <definedName name="Z_C3B3FDA1_B636_405B_B9E8_7D9BA09E0A5F_.wvu.PrintArea" localSheetId="10" hidden="1">'Section XXXX'!$B$2:$H$45</definedName>
    <definedName name="Z_C3B3FDA1_B636_405B_B9E8_7D9BA09E0A5F_.wvu.PrintArea" localSheetId="11" hidden="1">'Section XXXXX'!$B$2:$H$54</definedName>
    <definedName name="Z_C3B3FDA1_B636_405B_B9E8_7D9BA09E0A5F_.wvu.PrintArea" localSheetId="12" hidden="1">'Section XXXXXX'!$B$2:$H$57</definedName>
    <definedName name="Z_C3B3FDA1_B636_405B_B9E8_7D9BA09E0A5F_.wvu.PrintArea" localSheetId="13" hidden="1">'Sheet H - Dayw'!$B$1:$L$65</definedName>
    <definedName name="Z_C3B3FDA1_B636_405B_B9E8_7D9BA09E0A5F_.wvu.PrintArea" localSheetId="0" hidden="1">'Summary '!$B$2:$J$35</definedName>
    <definedName name="Z_C3B3FDA1_B636_405B_B9E8_7D9BA09E0A5F_.wvu.PrintTitles" localSheetId="2" hidden="1">'Section B - Earth'!$2:$6</definedName>
    <definedName name="Z_C3B3FDA1_B636_405B_B9E8_7D9BA09E0A5F_.wvu.PrintTitles" localSheetId="3" hidden="1">'Section C - Water and Sewer'!$2:$7</definedName>
    <definedName name="Z_C3B3FDA1_B636_405B_B9E8_7D9BA09E0A5F_.wvu.PrintTitles" localSheetId="6" hidden="1">'Section D - Build'!$2:$7</definedName>
    <definedName name="Z_C3B3FDA1_B636_405B_B9E8_7D9BA09E0A5F_.wvu.PrintTitles" localSheetId="7" hidden="1">'Section E - Elec'!$2:$6</definedName>
    <definedName name="Z_C3B3FDA1_B636_405B_B9E8_7D9BA09E0A5F_.wvu.PrintTitles" localSheetId="8" hidden="1">'Section F - Equip'!$2:$7</definedName>
    <definedName name="Z_C3B3FDA1_B636_405B_B9E8_7D9BA09E0A5F_.wvu.PrintTitles" localSheetId="9" hidden="1">'Section F - Fence'!$2:$7</definedName>
    <definedName name="Z_C3B3FDA1_B636_405B_B9E8_7D9BA09E0A5F_.wvu.PrintTitles" localSheetId="14" hidden="1">'Section H'!$2:$7</definedName>
    <definedName name="Z_C3B3FDA1_B636_405B_B9E8_7D9BA09E0A5F_.wvu.PrintTitles" localSheetId="4" hidden="1">'Section XX'!$2:$7</definedName>
    <definedName name="Z_C3B3FDA1_B636_405B_B9E8_7D9BA09E0A5F_.wvu.PrintTitles" localSheetId="5" hidden="1">'Section XXX'!$2:$7</definedName>
    <definedName name="Z_C3B3FDA1_B636_405B_B9E8_7D9BA09E0A5F_.wvu.PrintTitles" localSheetId="10" hidden="1">'Section XXXX'!$2:$7</definedName>
    <definedName name="Z_C3B3FDA1_B636_405B_B9E8_7D9BA09E0A5F_.wvu.PrintTitles" localSheetId="11" hidden="1">'Section XXXXX'!$2:$7</definedName>
    <definedName name="Z_C3B3FDA1_B636_405B_B9E8_7D9BA09E0A5F_.wvu.PrintTitles" localSheetId="12" hidden="1">'Section XXXXXX'!$2:$7</definedName>
    <definedName name="Z_C3B3FDA1_B636_405B_B9E8_7D9BA09E0A5F_.wvu.Rows" localSheetId="8" hidden="1">'Section F - Equip'!$32:$32</definedName>
    <definedName name="Z_C3B3FDA1_B636_405B_B9E8_7D9BA09E0A5F_.wvu.Rows" localSheetId="9" hidden="1">'Section F - Fence'!$41:$41</definedName>
    <definedName name="Z_C3B3FDA1_B636_405B_B9E8_7D9BA09E0A5F_.wvu.Rows" localSheetId="14" hidden="1">'Section H'!$128:$132</definedName>
    <definedName name="Z_E7EE5462_5085_4AFA_B0E7_ACEF3FD4BD46_.wvu.Cols" localSheetId="14" hidden="1">'Section H'!$J:$J</definedName>
    <definedName name="Z_E7EE5462_5085_4AFA_B0E7_ACEF3FD4BD46_.wvu.Cols" localSheetId="10" hidden="1">'Section XXXX'!$J:$J</definedName>
    <definedName name="Z_E7EE5462_5085_4AFA_B0E7_ACEF3FD4BD46_.wvu.Cols" localSheetId="11" hidden="1">'Section XXXXX'!$J:$J</definedName>
    <definedName name="Z_E7EE5462_5085_4AFA_B0E7_ACEF3FD4BD46_.wvu.Cols" localSheetId="12" hidden="1">'Section XXXXXX'!$J:$J</definedName>
    <definedName name="Z_E7EE5462_5085_4AFA_B0E7_ACEF3FD4BD46_.wvu.Cols" localSheetId="13" hidden="1">'Sheet H - Dayw'!$F:$I</definedName>
    <definedName name="Z_E7EE5462_5085_4AFA_B0E7_ACEF3FD4BD46_.wvu.Cols" localSheetId="0" hidden="1">'Summary '!$H:$I</definedName>
    <definedName name="Z_E7EE5462_5085_4AFA_B0E7_ACEF3FD4BD46_.wvu.PrintArea" localSheetId="1" hidden="1">'Section A - P&amp;G'!$A$2:$G$116</definedName>
    <definedName name="Z_E7EE5462_5085_4AFA_B0E7_ACEF3FD4BD46_.wvu.PrintArea" localSheetId="2" hidden="1">'Section B - Earth'!$B$2:$H$58</definedName>
    <definedName name="Z_E7EE5462_5085_4AFA_B0E7_ACEF3FD4BD46_.wvu.PrintArea" localSheetId="3" hidden="1">'Section C - Water and Sewer'!$B$2:$H$55</definedName>
    <definedName name="Z_E7EE5462_5085_4AFA_B0E7_ACEF3FD4BD46_.wvu.PrintArea" localSheetId="6" hidden="1">'Section D - Build'!$B$2:$H$229</definedName>
    <definedName name="Z_E7EE5462_5085_4AFA_B0E7_ACEF3FD4BD46_.wvu.PrintArea" localSheetId="7" hidden="1">'Section E - Elec'!$B$2:$H$40</definedName>
    <definedName name="Z_E7EE5462_5085_4AFA_B0E7_ACEF3FD4BD46_.wvu.PrintArea" localSheetId="8" hidden="1">'Section F - Equip'!$B$2:$H$80</definedName>
    <definedName name="Z_E7EE5462_5085_4AFA_B0E7_ACEF3FD4BD46_.wvu.PrintArea" localSheetId="9" hidden="1">'Section F - Fence'!$B$2:$H$65</definedName>
    <definedName name="Z_E7EE5462_5085_4AFA_B0E7_ACEF3FD4BD46_.wvu.PrintArea" localSheetId="14" hidden="1">'Section H'!$B$2:$H$517</definedName>
    <definedName name="Z_E7EE5462_5085_4AFA_B0E7_ACEF3FD4BD46_.wvu.PrintArea" localSheetId="4" hidden="1">'Section XX'!$B$2:$H$51</definedName>
    <definedName name="Z_E7EE5462_5085_4AFA_B0E7_ACEF3FD4BD46_.wvu.PrintArea" localSheetId="5" hidden="1">'Section XXX'!$B$2:$H$51</definedName>
    <definedName name="Z_E7EE5462_5085_4AFA_B0E7_ACEF3FD4BD46_.wvu.PrintArea" localSheetId="10" hidden="1">'Section XXXX'!$B$2:$H$45</definedName>
    <definedName name="Z_E7EE5462_5085_4AFA_B0E7_ACEF3FD4BD46_.wvu.PrintArea" localSheetId="11" hidden="1">'Section XXXXX'!$B$2:$H$54</definedName>
    <definedName name="Z_E7EE5462_5085_4AFA_B0E7_ACEF3FD4BD46_.wvu.PrintArea" localSheetId="12" hidden="1">'Section XXXXXX'!$B$2:$H$57</definedName>
    <definedName name="Z_E7EE5462_5085_4AFA_B0E7_ACEF3FD4BD46_.wvu.PrintArea" localSheetId="13" hidden="1">'Sheet H - Dayw'!$B$1:$L$65</definedName>
    <definedName name="Z_E7EE5462_5085_4AFA_B0E7_ACEF3FD4BD46_.wvu.PrintArea" localSheetId="0" hidden="1">'Summary '!$B$2:$J$35</definedName>
    <definedName name="Z_E7EE5462_5085_4AFA_B0E7_ACEF3FD4BD46_.wvu.PrintTitles" localSheetId="2" hidden="1">'Section B - Earth'!$2:$6</definedName>
    <definedName name="Z_E7EE5462_5085_4AFA_B0E7_ACEF3FD4BD46_.wvu.PrintTitles" localSheetId="3" hidden="1">'Section C - Water and Sewer'!$2:$7</definedName>
    <definedName name="Z_E7EE5462_5085_4AFA_B0E7_ACEF3FD4BD46_.wvu.PrintTitles" localSheetId="6" hidden="1">'Section D - Build'!$2:$7</definedName>
    <definedName name="Z_E7EE5462_5085_4AFA_B0E7_ACEF3FD4BD46_.wvu.PrintTitles" localSheetId="7" hidden="1">'Section E - Elec'!$2:$6</definedName>
    <definedName name="Z_E7EE5462_5085_4AFA_B0E7_ACEF3FD4BD46_.wvu.PrintTitles" localSheetId="8" hidden="1">'Section F - Equip'!$2:$7</definedName>
    <definedName name="Z_E7EE5462_5085_4AFA_B0E7_ACEF3FD4BD46_.wvu.PrintTitles" localSheetId="9" hidden="1">'Section F - Fence'!$2:$7</definedName>
    <definedName name="Z_E7EE5462_5085_4AFA_B0E7_ACEF3FD4BD46_.wvu.PrintTitles" localSheetId="14" hidden="1">'Section H'!$2:$7</definedName>
    <definedName name="Z_E7EE5462_5085_4AFA_B0E7_ACEF3FD4BD46_.wvu.PrintTitles" localSheetId="4" hidden="1">'Section XX'!$2:$7</definedName>
    <definedName name="Z_E7EE5462_5085_4AFA_B0E7_ACEF3FD4BD46_.wvu.PrintTitles" localSheetId="5" hidden="1">'Section XXX'!$2:$7</definedName>
    <definedName name="Z_E7EE5462_5085_4AFA_B0E7_ACEF3FD4BD46_.wvu.PrintTitles" localSheetId="10" hidden="1">'Section XXXX'!$2:$7</definedName>
    <definedName name="Z_E7EE5462_5085_4AFA_B0E7_ACEF3FD4BD46_.wvu.PrintTitles" localSheetId="11" hidden="1">'Section XXXXX'!$2:$7</definedName>
    <definedName name="Z_E7EE5462_5085_4AFA_B0E7_ACEF3FD4BD46_.wvu.PrintTitles" localSheetId="12" hidden="1">'Section XXXXXX'!$2:$7</definedName>
    <definedName name="Z_E7EE5462_5085_4AFA_B0E7_ACEF3FD4BD46_.wvu.Rows" localSheetId="8" hidden="1">'Section F - Equip'!$32:$32</definedName>
    <definedName name="Z_E7EE5462_5085_4AFA_B0E7_ACEF3FD4BD46_.wvu.Rows" localSheetId="9" hidden="1">'Section F - Fence'!$41:$41</definedName>
    <definedName name="Z_E7EE5462_5085_4AFA_B0E7_ACEF3FD4BD46_.wvu.Rows" localSheetId="14" hidden="1">'Section H'!$128:$132</definedName>
  </definedNames>
  <calcPr calcId="191029"/>
  <customWorkbookViews>
    <customWorkbookView name="Shikwambana NR - Personal View" guid="{E7EE5462-5085-4AFA-B0E7-ACEF3FD4BD46}" mergeInterval="0" personalView="1" maximized="1" xWindow="-9" yWindow="-9" windowWidth="1938" windowHeight="1048" tabRatio="844" activeSheetId="9"/>
    <customWorkbookView name="tumisongoepe@gmail.com - Personal View" guid="{BC8C37C8-8E80-4CC8-91CA-8C32C70C60C4}" mergeInterval="0" personalView="1" maximized="1" xWindow="-8" yWindow="-8" windowWidth="1382" windowHeight="744" tabRatio="844" activeSheetId="9"/>
    <customWorkbookView name="Gandalf - Personal View" guid="{875007EF-0453-4591-A772-2EE7302F3B85}" mergeInterval="0" personalView="1" maximized="1" xWindow="1" yWindow="1" windowWidth="1680" windowHeight="830" tabRatio="844" activeSheetId="8"/>
    <customWorkbookView name="Richard Viljoen - Personal View" guid="{85159366-3B40-433F-AF95-DBF9DC77139A}" mergeInterval="0" personalView="1" maximized="1" xWindow="1" yWindow="1" windowWidth="1596" windowHeight="638" tabRatio="844" activeSheetId="6" showComments="commIndAndComment"/>
    <customWorkbookView name="deons - Personal View" guid="{5FFF03BB-C158-47E9-AD08-BBFF3492D689}" mergeInterval="0" personalView="1" maximized="1" windowWidth="1362" windowHeight="515" tabRatio="844" activeSheetId="14"/>
    <customWorkbookView name="Deon Swart - Personal View" guid="{573374B7-DAD5-467E-B0ED-E49C3D2A1B52}" mergeInterval="0" personalView="1" maximized="1" windowWidth="1362" windowHeight="555" tabRatio="844" activeSheetId="1"/>
    <customWorkbookView name="Gouws Martinus - Personal View" guid="{C3B3FDA1-B636-405B-B9E8-7D9BA09E0A5F}" mergeInterval="0" personalView="1" maximized="1" xWindow="1909" yWindow="-11" windowWidth="1702" windowHeight="1012" tabRatio="844" activeSheetId="14"/>
    <customWorkbookView name="user - Personal View" guid="{2786F615-E2A6-496D-92C4-3CE38C7FA450}" mergeInterval="0" personalView="1" maximized="1" xWindow="-8" yWindow="-8" windowWidth="1382" windowHeight="744" tabRatio="844" activeSheetId="2"/>
    <customWorkbookView name="Ngoepe Tumiso - Personal View" guid="{9DFE2180-DC46-486F-BBDE-EAB64F25D88C}" mergeInterval="0" personalView="1" maximized="1" xWindow="-8" yWindow="-8" windowWidth="1382" windowHeight="744" tabRatio="84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H21" i="9"/>
  <c r="H180" i="6"/>
  <c r="H181" i="6"/>
  <c r="H182" i="6"/>
  <c r="H183" i="6"/>
  <c r="H188" i="6"/>
  <c r="H20" i="3"/>
  <c r="H25" i="3"/>
  <c r="H26" i="3"/>
  <c r="H27" i="3"/>
  <c r="H34" i="3"/>
  <c r="H37" i="3"/>
  <c r="F189" i="6"/>
  <c r="F22" i="9"/>
  <c r="F184" i="6"/>
  <c r="F35" i="3"/>
  <c r="H53" i="8"/>
  <c r="H54" i="8"/>
  <c r="H55" i="8"/>
  <c r="H56" i="8"/>
  <c r="H57" i="8"/>
  <c r="H58" i="8"/>
  <c r="H59" i="8"/>
  <c r="H60" i="8"/>
  <c r="H61" i="8"/>
  <c r="H62" i="8"/>
  <c r="H63" i="8"/>
  <c r="H64" i="8"/>
  <c r="H65" i="8"/>
  <c r="H66" i="8"/>
  <c r="H67" i="8"/>
  <c r="H68" i="8"/>
  <c r="H69" i="8"/>
  <c r="H70" i="8"/>
  <c r="H71" i="8"/>
  <c r="H72" i="8"/>
  <c r="H73" i="8"/>
  <c r="H74" i="8"/>
  <c r="H75" i="8"/>
  <c r="H52" i="8"/>
  <c r="H15" i="8"/>
  <c r="H16" i="8"/>
  <c r="H17" i="8"/>
  <c r="H19" i="8"/>
  <c r="H20" i="8"/>
  <c r="H21" i="8"/>
  <c r="H22" i="8"/>
  <c r="H23" i="8"/>
  <c r="H24" i="8"/>
  <c r="H25" i="8"/>
  <c r="H26" i="8"/>
  <c r="H27" i="8"/>
  <c r="H28" i="8"/>
  <c r="H30" i="8"/>
  <c r="H31" i="8"/>
  <c r="H32" i="8"/>
  <c r="H33" i="8"/>
  <c r="H34" i="8"/>
  <c r="H35" i="8"/>
  <c r="H36" i="8"/>
  <c r="H14" i="8"/>
  <c r="H177" i="6"/>
  <c r="H31" i="2"/>
  <c r="H32" i="2"/>
  <c r="H42" i="2"/>
  <c r="H43" i="2"/>
  <c r="H44" i="2"/>
  <c r="G74" i="1"/>
  <c r="G75" i="1"/>
  <c r="G22" i="1"/>
  <c r="G35" i="1"/>
  <c r="G36" i="1"/>
  <c r="G41" i="1"/>
  <c r="G42" i="1"/>
  <c r="G43" i="1"/>
  <c r="G47" i="1"/>
  <c r="G48" i="1"/>
  <c r="G50" i="1"/>
  <c r="G51" i="1"/>
  <c r="G52" i="1"/>
  <c r="H64" i="9" l="1"/>
  <c r="F76" i="8"/>
  <c r="H76" i="8" s="1"/>
  <c r="F18" i="8" l="1"/>
  <c r="H18" i="8" s="1"/>
  <c r="F29" i="8"/>
  <c r="H29" i="8" s="1"/>
  <c r="F28" i="3"/>
  <c r="F21" i="3"/>
  <c r="H42" i="8" l="1"/>
  <c r="B4" i="3"/>
  <c r="E49" i="1" l="1"/>
  <c r="E76" i="1"/>
  <c r="E53" i="1"/>
  <c r="G45" i="1"/>
  <c r="E44" i="1"/>
  <c r="E23" i="1"/>
  <c r="E46" i="1" l="1"/>
  <c r="K55" i="16" l="1"/>
  <c r="K54" i="16"/>
  <c r="K53" i="16"/>
  <c r="K52" i="16"/>
  <c r="K51" i="16"/>
  <c r="K50" i="16"/>
  <c r="K49" i="16"/>
  <c r="K48" i="16"/>
  <c r="K47" i="16"/>
  <c r="K46" i="16"/>
  <c r="K45" i="16"/>
  <c r="K44" i="16"/>
  <c r="K43" i="16"/>
  <c r="K42" i="16"/>
  <c r="K41" i="16"/>
  <c r="K40" i="16"/>
  <c r="K39" i="16"/>
  <c r="K38" i="16"/>
  <c r="K37" i="16"/>
  <c r="K36" i="16"/>
  <c r="K32" i="16"/>
  <c r="K31" i="16"/>
  <c r="K30" i="16"/>
  <c r="K27" i="16"/>
  <c r="K26" i="16"/>
  <c r="K25" i="16"/>
  <c r="K23" i="16"/>
  <c r="K22" i="16"/>
  <c r="K21" i="16"/>
  <c r="K20" i="16"/>
  <c r="K19" i="16"/>
  <c r="K18" i="16"/>
  <c r="K15" i="16"/>
  <c r="K14" i="16"/>
  <c r="L55" i="16" l="1"/>
  <c r="L54" i="16"/>
  <c r="L53" i="16"/>
  <c r="L52" i="16"/>
  <c r="L51" i="16"/>
  <c r="L50" i="16"/>
  <c r="L49" i="16"/>
  <c r="L48" i="16"/>
  <c r="L47" i="16"/>
  <c r="L46" i="16"/>
  <c r="L45" i="16"/>
  <c r="L44" i="16"/>
  <c r="L43" i="16"/>
  <c r="L42" i="16"/>
  <c r="L41" i="16"/>
  <c r="L40" i="16"/>
  <c r="L39" i="16"/>
  <c r="L38" i="16"/>
  <c r="L37" i="16"/>
  <c r="L36" i="16"/>
  <c r="L32" i="16"/>
  <c r="L31" i="16"/>
  <c r="L30" i="16"/>
  <c r="L27" i="16"/>
  <c r="L26" i="16"/>
  <c r="L25" i="16"/>
  <c r="L23" i="16"/>
  <c r="L22" i="16"/>
  <c r="L21" i="16"/>
  <c r="L20" i="16"/>
  <c r="L19" i="16"/>
  <c r="L18" i="16"/>
  <c r="L15" i="16"/>
  <c r="L14" i="16"/>
  <c r="I15" i="14" l="1"/>
  <c r="L64" i="16"/>
  <c r="I21" i="14"/>
  <c r="I19" i="14" l="1"/>
  <c r="B4" i="10"/>
  <c r="J14" i="10"/>
  <c r="J15" i="10"/>
  <c r="J21" i="10"/>
  <c r="F267" i="10"/>
  <c r="F268" i="10"/>
  <c r="F273" i="10"/>
  <c r="F274" i="10"/>
  <c r="F281" i="10"/>
  <c r="F282" i="10"/>
  <c r="F294" i="10"/>
  <c r="F296" i="10"/>
  <c r="F297" i="10" s="1"/>
  <c r="F302" i="10"/>
  <c r="F304" i="10"/>
  <c r="F306" i="10" s="1"/>
  <c r="F305" i="10"/>
  <c r="F399" i="10"/>
  <c r="F405" i="10"/>
  <c r="F462" i="10"/>
  <c r="F470" i="10"/>
  <c r="F472" i="10"/>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B4" i="8"/>
  <c r="B4" i="7"/>
  <c r="B4" i="6"/>
  <c r="F43" i="6"/>
  <c r="F45" i="6"/>
  <c r="F50" i="6"/>
  <c r="F53" i="6"/>
  <c r="F54" i="6"/>
  <c r="F74" i="6"/>
  <c r="F75" i="6"/>
  <c r="F92" i="6"/>
  <c r="F122" i="6"/>
  <c r="F33" i="2"/>
  <c r="H57" i="2" s="1"/>
  <c r="F123" i="6" l="1"/>
  <c r="F46" i="6"/>
  <c r="I13" i="14"/>
  <c r="I11" i="14"/>
  <c r="F108" i="6"/>
  <c r="H64" i="16"/>
  <c r="H50" i="8"/>
  <c r="H79" i="8" s="1"/>
  <c r="F298" i="10"/>
  <c r="H71" i="6" l="1"/>
  <c r="F109" i="6"/>
  <c r="H119" i="6" l="1"/>
  <c r="H176" i="6" l="1"/>
  <c r="I17" i="14" s="1"/>
  <c r="I23" i="14" s="1"/>
  <c r="I28" i="14" s="1"/>
  <c r="I31" i="14" s="1"/>
  <c r="I34" i="14" s="1"/>
</calcChain>
</file>

<file path=xl/sharedStrings.xml><?xml version="1.0" encoding="utf-8"?>
<sst xmlns="http://schemas.openxmlformats.org/spreadsheetml/2006/main" count="2058" uniqueCount="1106">
  <si>
    <t>TOTAL:  SECTION F CARRIED TO SUMMARY</t>
  </si>
  <si>
    <t>TOTAL:  SECTION G CARRIED TO SUMMARY</t>
  </si>
  <si>
    <t>C1</t>
  </si>
  <si>
    <t>C1.1</t>
  </si>
  <si>
    <t>C1.2</t>
  </si>
  <si>
    <t>C1.3</t>
  </si>
  <si>
    <t>B1</t>
  </si>
  <si>
    <t>Site Preparation</t>
  </si>
  <si>
    <t>Prepare site to be accessible for excavation, installation and construction works</t>
  </si>
  <si>
    <t>Backfilling and compaction of excavated material into foundation wall void</t>
  </si>
  <si>
    <t>B4</t>
  </si>
  <si>
    <t>B4.1</t>
  </si>
  <si>
    <t>B5</t>
  </si>
  <si>
    <t>B5.1</t>
  </si>
  <si>
    <t>B4.2</t>
  </si>
  <si>
    <t>B4.3</t>
  </si>
  <si>
    <t>B6</t>
  </si>
  <si>
    <t>Effluent and Stormwater handling</t>
  </si>
  <si>
    <t>B6.1</t>
  </si>
  <si>
    <t>B7</t>
  </si>
  <si>
    <t>Pipe and Power Supply</t>
  </si>
  <si>
    <t>Fence</t>
  </si>
  <si>
    <t>SECTION B: EARTHWORKS</t>
  </si>
  <si>
    <t>Main power supply</t>
  </si>
  <si>
    <t>SABS 1200C, DA, GA &amp; HB</t>
  </si>
  <si>
    <t>Building Work</t>
  </si>
  <si>
    <t>Electrical layout complete with distribution box and all necessary meters, switches etc. for:</t>
  </si>
  <si>
    <t>15 Amp wall plug</t>
  </si>
  <si>
    <t>Paint</t>
  </si>
  <si>
    <t>Paint to walls as per specifications:</t>
  </si>
  <si>
    <t>Contractor's PVA</t>
  </si>
  <si>
    <t>ℓ</t>
  </si>
  <si>
    <t>Super Acrylic PVA</t>
  </si>
  <si>
    <t>Paint to open Timber as per specifications:</t>
  </si>
  <si>
    <t xml:space="preserve">Carbolinium </t>
  </si>
  <si>
    <t>Electricity Supply</t>
  </si>
  <si>
    <t>Security Fencing</t>
  </si>
  <si>
    <t>Sub-total A</t>
  </si>
  <si>
    <t>Sub-total B</t>
  </si>
  <si>
    <t>GRAND TOTAL CARRIED TO FORM OF OFFER &amp; ACCEPTANCE</t>
  </si>
  <si>
    <t>R</t>
  </si>
  <si>
    <t>Preliminary and General</t>
  </si>
  <si>
    <t>Payment</t>
  </si>
  <si>
    <t>ref.</t>
  </si>
  <si>
    <t>LIMPOPO DEPARTMENT OF AGRICULTURE</t>
  </si>
  <si>
    <t>Contractual Requirements</t>
  </si>
  <si>
    <t>TOTAL:  SECTION A CARRIED TO SUMMARY</t>
  </si>
  <si>
    <t>m³</t>
  </si>
  <si>
    <t>m²</t>
  </si>
  <si>
    <t>Item</t>
  </si>
  <si>
    <t>Description</t>
  </si>
  <si>
    <t>Unit</t>
  </si>
  <si>
    <t>Quantity</t>
  </si>
  <si>
    <t>Rate</t>
  </si>
  <si>
    <t>No</t>
  </si>
  <si>
    <t>E</t>
  </si>
  <si>
    <t>m</t>
  </si>
  <si>
    <t>SUMMARY BILL OF QUANTITIES</t>
  </si>
  <si>
    <t>A</t>
  </si>
  <si>
    <t>B</t>
  </si>
  <si>
    <t>C</t>
  </si>
  <si>
    <t>D</t>
  </si>
  <si>
    <t>F</t>
  </si>
  <si>
    <t>H</t>
  </si>
  <si>
    <t xml:space="preserve">Amount </t>
  </si>
  <si>
    <t>sum</t>
  </si>
  <si>
    <t>no</t>
  </si>
  <si>
    <t>Fixed-Charge Items</t>
  </si>
  <si>
    <t>SECTION A: PRELIMINARY &amp; GENERAL</t>
  </si>
  <si>
    <t>C1.7</t>
  </si>
  <si>
    <t>B1.1</t>
  </si>
  <si>
    <t>B2</t>
  </si>
  <si>
    <t>B2.1</t>
  </si>
  <si>
    <t>B3</t>
  </si>
  <si>
    <t>B3.1</t>
  </si>
  <si>
    <t>B3.2</t>
  </si>
  <si>
    <t>B3.3</t>
  </si>
  <si>
    <t>C1.4</t>
  </si>
  <si>
    <t>C1.5</t>
  </si>
  <si>
    <t>TOTAL:  SECTION B CARRIED TO SUMMARY</t>
  </si>
  <si>
    <t>TOTAL:  SECTION C CARRIED TO SUMMARY</t>
  </si>
  <si>
    <t>C1.6</t>
  </si>
  <si>
    <t>Water reticulation</t>
  </si>
  <si>
    <t>SABS 1200A</t>
  </si>
  <si>
    <t>Insurance of Works</t>
  </si>
  <si>
    <t>Provide Surety</t>
  </si>
  <si>
    <t>All survey and site control requirements, including setting out and establishing supplementary benchmarks</t>
  </si>
  <si>
    <t>Establish facilities on site for Contractor</t>
  </si>
  <si>
    <t>Storage shed</t>
  </si>
  <si>
    <t>Furnished 20m² site office</t>
  </si>
  <si>
    <t>Living accommodation</t>
  </si>
  <si>
    <t>Ablution and latrine facilities</t>
  </si>
  <si>
    <t>Tools and equipment</t>
  </si>
  <si>
    <t>Water supply, electric power and communications</t>
  </si>
  <si>
    <t>Supply Operation and Maintenance Manual</t>
  </si>
  <si>
    <t>Time-Related Items</t>
  </si>
  <si>
    <t>Operate &amp; maintain facilities on site for Contractor</t>
  </si>
  <si>
    <t>Compensation to CLO appointed from local community</t>
  </si>
  <si>
    <t>Section</t>
  </si>
  <si>
    <t>SABS 1200C, DA &amp; DE</t>
  </si>
  <si>
    <t>Erect security fence, complete as per detail drawing</t>
  </si>
  <si>
    <t>Diamond mesh anchoring - 20 Mpa/19mm concrete</t>
  </si>
  <si>
    <t>16mm² x 4-core Armoured cable. Trench to be 300mm wide x 500mm deep.</t>
  </si>
  <si>
    <t>Tools and equipment (Including Hoists and Scaffolding)</t>
  </si>
  <si>
    <t>B2.2</t>
  </si>
  <si>
    <t>B2.3</t>
  </si>
  <si>
    <t>B2.4</t>
  </si>
  <si>
    <t>D1</t>
  </si>
  <si>
    <t>D1.1</t>
  </si>
  <si>
    <t>D1.2</t>
  </si>
  <si>
    <t>D1.3</t>
  </si>
  <si>
    <t>D1.4</t>
  </si>
  <si>
    <t>D1.5</t>
  </si>
  <si>
    <t>D1.6</t>
  </si>
  <si>
    <t>D1.7</t>
  </si>
  <si>
    <t>D1.8</t>
  </si>
  <si>
    <t>D2</t>
  </si>
  <si>
    <t>D2.1</t>
  </si>
  <si>
    <t>D2.2</t>
  </si>
  <si>
    <t>Effluent channel concrete floors</t>
  </si>
  <si>
    <t>Processing Plant</t>
  </si>
  <si>
    <t>D3</t>
  </si>
  <si>
    <t>E1</t>
  </si>
  <si>
    <t>E1.1</t>
  </si>
  <si>
    <t>E1.2</t>
  </si>
  <si>
    <t>E2</t>
  </si>
  <si>
    <t>E2.1</t>
  </si>
  <si>
    <t>E2.2</t>
  </si>
  <si>
    <t>E2.3</t>
  </si>
  <si>
    <t>E2.4</t>
  </si>
  <si>
    <t>E3</t>
  </si>
  <si>
    <t>E3.1</t>
  </si>
  <si>
    <t>E3.2</t>
  </si>
  <si>
    <t>E3.3</t>
  </si>
  <si>
    <t>E2.5</t>
  </si>
  <si>
    <t>E2.6</t>
  </si>
  <si>
    <t>E2.7</t>
  </si>
  <si>
    <t>D3.1</t>
  </si>
  <si>
    <t>D3.2</t>
  </si>
  <si>
    <t>D3.3</t>
  </si>
  <si>
    <t>D3.4</t>
  </si>
  <si>
    <t>D3.5</t>
  </si>
  <si>
    <t>D3.6</t>
  </si>
  <si>
    <t>D3.7</t>
  </si>
  <si>
    <t>F1</t>
  </si>
  <si>
    <t>F1.1</t>
  </si>
  <si>
    <t>F1.2</t>
  </si>
  <si>
    <t>SECTION E: ELECTRICITY SUPPLY</t>
  </si>
  <si>
    <t>SECTION G : SECURITY FENCING</t>
  </si>
  <si>
    <t>D3.8</t>
  </si>
  <si>
    <t>D3.9</t>
  </si>
  <si>
    <t>D3.10</t>
  </si>
  <si>
    <t>D3.11</t>
  </si>
  <si>
    <t>D3.12</t>
  </si>
  <si>
    <t>D3.13</t>
  </si>
  <si>
    <t>D2.3</t>
  </si>
  <si>
    <t>SUB TOTAL: SECTION H BROUGHT FORWARD</t>
  </si>
  <si>
    <t>TOTAL: SECTION H CARRIED FORWARD TO SUMMARY</t>
  </si>
  <si>
    <t>SUB TOTAL: SECTION H CARRIED FORWARD</t>
  </si>
  <si>
    <t>Trusses - Gr. 8 Timber (See D2.1)</t>
  </si>
  <si>
    <t>76 x 52 Purlins - Gr.5 Timber (See D2.3)</t>
  </si>
  <si>
    <t>Expanded Polystyrene Cornice</t>
  </si>
  <si>
    <t>H1</t>
  </si>
  <si>
    <t>H.1.1</t>
  </si>
  <si>
    <t>H.1.2</t>
  </si>
  <si>
    <t>H2</t>
  </si>
  <si>
    <t>H.2.1</t>
  </si>
  <si>
    <t>H.2.2</t>
  </si>
  <si>
    <t>H.2.3</t>
  </si>
  <si>
    <t>H5</t>
  </si>
  <si>
    <t>H6</t>
  </si>
  <si>
    <t>H7</t>
  </si>
  <si>
    <t>H8</t>
  </si>
  <si>
    <t>H.8.1</t>
  </si>
  <si>
    <t>H.8.2</t>
  </si>
  <si>
    <t>H.8.3</t>
  </si>
  <si>
    <t>H.8.4</t>
  </si>
  <si>
    <t>H.8.5</t>
  </si>
  <si>
    <t>H.2.4</t>
  </si>
  <si>
    <t>H.2.5</t>
  </si>
  <si>
    <t>Industrial Gutters with down pipes</t>
  </si>
  <si>
    <t>H.2.6</t>
  </si>
  <si>
    <t>Doors</t>
  </si>
  <si>
    <t>Rofo Stainless Floor Trap: RO 200 V (H) NW100</t>
  </si>
  <si>
    <t>Soap Dispenser</t>
  </si>
  <si>
    <t>Ice machine</t>
  </si>
  <si>
    <t>Enamel Paint</t>
  </si>
  <si>
    <t>Plumbing for potable water (in-house), complete with pipe work &amp; fittings</t>
  </si>
  <si>
    <t>Plumbing for waste water, complete with pipe work &amp; fittings to septic tank and french drain</t>
  </si>
  <si>
    <t>IBR Isowall (80mm thk) insulated roof sheeting (See D2.2)</t>
  </si>
  <si>
    <t>0.6mm Chromadek Fascia to match colour of Insulated Chromadek roof sheet, including measuring and cutting on site, complete with fasteners, rivets and sealing as required as per manufactures specifications:</t>
  </si>
  <si>
    <t>Receptacle Towel and Waste Bin: Touch Free-Stainless Steel</t>
  </si>
  <si>
    <t>Fibre Grating</t>
  </si>
  <si>
    <t>Expansion joints between pre-casted canals</t>
  </si>
  <si>
    <t>Install 25mm diam. Class 6 HDPE pipe from portable water connection to bio-security facility, complete with fittings.</t>
  </si>
  <si>
    <t>D3.14</t>
  </si>
  <si>
    <t>D3.15</t>
  </si>
  <si>
    <t>Windows (All window sills 45°)</t>
  </si>
  <si>
    <t>D2.4</t>
  </si>
  <si>
    <t>D2.5</t>
  </si>
  <si>
    <t>D2.6</t>
  </si>
  <si>
    <t>Concrete works (See Drawing 17027 - 008)</t>
  </si>
  <si>
    <t>Roof works (See Drawing 17027 - 016)</t>
  </si>
  <si>
    <t>See Drawing No. 17027 - 001 &amp; (SD)022</t>
  </si>
  <si>
    <t>Floors (See Drawing 17027/003)</t>
  </si>
  <si>
    <t>Walls (See Drawing 17027/019)</t>
  </si>
  <si>
    <t>Cladding &amp; Sheeting (See Drawing 17027/017)</t>
  </si>
  <si>
    <t>Basic Wall: 260mm Masonry Brick/Paint</t>
  </si>
  <si>
    <t>Basic Wall: 260mm Masonry Brick/Stocks</t>
  </si>
  <si>
    <t>Basic Wall: 260mm Masonry Brick/Tiles</t>
  </si>
  <si>
    <t>Basic Wall: 260mm Masonry Paint both Sides</t>
  </si>
  <si>
    <t>Basic Wall: 260mm Masonry Paint/Tiles</t>
  </si>
  <si>
    <t>Basic Wall: 260mm Masonry Tiles/Tiles</t>
  </si>
  <si>
    <t>Basic Wall: Interior - 150mm Isowall</t>
  </si>
  <si>
    <t>Basic Wall: 90mm Tiles/Tiles</t>
  </si>
  <si>
    <t>Basic Wall: 130mm Masonry Paint/Paint</t>
  </si>
  <si>
    <t>Basic Wall: 220mm Clay Brick both Sides</t>
  </si>
  <si>
    <t>Basic Wall: 220mm Masonry Brick/Clay Brick</t>
  </si>
  <si>
    <t>Basic Wall: 225mm Clay Brick both sides</t>
  </si>
  <si>
    <t>Basic Wall: 225mm Masonry Brick/Clay Brick</t>
  </si>
  <si>
    <t>Basic Wall: Exterior - Face Brick both Sides</t>
  </si>
  <si>
    <t>Industrial Roller 2100 x 2000mm</t>
  </si>
  <si>
    <t>Industrial Roller 3010 x 2400mm</t>
  </si>
  <si>
    <t>Door-Cold Storage Chase Infitting 800 x 2150mm</t>
  </si>
  <si>
    <t>Single Alu-Glass Door 1100 x 2134mm</t>
  </si>
  <si>
    <t>External Double Flush Door - RDF7 - 1613 x 2032mm</t>
  </si>
  <si>
    <t>Internal Double Flash Door - RDF7 - 1613 x 2032mm</t>
  </si>
  <si>
    <t>Durowin Single Flush Interior Door - RDF4 - 813 X 2032mm</t>
  </si>
  <si>
    <t>Durowin Single Flush Exterior Door - RDF4 - 813 X 2032mm</t>
  </si>
  <si>
    <t>Durowin Single Flush Interior Door - RDF4 - 1010 X 2032mm</t>
  </si>
  <si>
    <t>Docking Shelter 3010 x 2400mm</t>
  </si>
  <si>
    <t>Wispeco 600w X 600h: 340 Casement - PT66 -  600w X 600h</t>
  </si>
  <si>
    <t>Wispeco 2400w X 600h: 340 Casement - PTT246 - 2400w X 600h</t>
  </si>
  <si>
    <t>Wispeco 900w X 1200h: 340 Casement - PT912 - 900w X 1200h</t>
  </si>
  <si>
    <t>Wispeco 1800w X 1200h: HS1812 - 1800w X 1200h</t>
  </si>
  <si>
    <t>Wispeco  1800w X 900h: HS189 - 1800 x 900mm</t>
  </si>
  <si>
    <t>Wispeco - Plain Composite: Fixed Pane - 2400w x 1210h</t>
  </si>
  <si>
    <t>Wispeco - Plain Composite: Fixed Pane - 1200w x 1210h</t>
  </si>
  <si>
    <t>Electrical Works (See Drawing 17027 - 018)</t>
  </si>
  <si>
    <t>Ablution (See Drawing Sheet 17027 - 21)</t>
  </si>
  <si>
    <t>H.1.3</t>
  </si>
  <si>
    <t>Foundations (See Drawing 17027/20)</t>
  </si>
  <si>
    <t>D3.16</t>
  </si>
  <si>
    <t>See Drawing No. 17027-008 &amp; 024</t>
  </si>
  <si>
    <t>SECTION H: COMPLETE PROCESSING FACILITY</t>
  </si>
  <si>
    <t>Curtain Wall: Glass &amp; Aluminium Mullion</t>
  </si>
  <si>
    <t>Security Gate 1460 x 2050mm (Galvanised)</t>
  </si>
  <si>
    <t>Single Aluminium Glass Door With Push Bar</t>
  </si>
  <si>
    <t>Turnstile 2100 x 1000 with Biometric scanner</t>
  </si>
  <si>
    <t>Carry out the following operations where applicable: Manufacture, supply, deliver, install, finish-off, commission, test and attend to defects for the following items:</t>
  </si>
  <si>
    <t>A1.1</t>
  </si>
  <si>
    <t>A1.1.1</t>
  </si>
  <si>
    <t>A1.1.2</t>
  </si>
  <si>
    <t>A1.1.3</t>
  </si>
  <si>
    <t>A1.1.4</t>
  </si>
  <si>
    <t>A1.1.5</t>
  </si>
  <si>
    <t>A1.1.5.1</t>
  </si>
  <si>
    <t>A1.1.5.2</t>
  </si>
  <si>
    <t>A1.1.5.3</t>
  </si>
  <si>
    <t>A1.1.5.4</t>
  </si>
  <si>
    <t>A1.1.5.5</t>
  </si>
  <si>
    <t>A1.1.5.6</t>
  </si>
  <si>
    <t>A1.1.6</t>
  </si>
  <si>
    <t>A1.1.7</t>
  </si>
  <si>
    <t>A1.1.8</t>
  </si>
  <si>
    <t>A1.1.9</t>
  </si>
  <si>
    <t>A1.1.10</t>
  </si>
  <si>
    <t>A2.1</t>
  </si>
  <si>
    <t>A2.2</t>
  </si>
  <si>
    <t>A2.3</t>
  </si>
  <si>
    <t>Wall, Floor and Foundation: constuction and finishes</t>
  </si>
  <si>
    <t>Vaal Sanitaryware - Ecoline CC low level pan, complete with cistern and fittings</t>
  </si>
  <si>
    <t>Vaal Sanitaryware -Ceramic Basin Azalea on wall hangers, complete with 2 taps (cold &amp; hot) and fittings</t>
  </si>
  <si>
    <t>Construct french drains to receive outflow from septic tanks</t>
  </si>
  <si>
    <t>Shower fittings &amp; outlet (cold &amp; hot), complete</t>
  </si>
  <si>
    <t>JoJo Septic Tank: Heavy Duty 2500ℓ, 4-9 person according to SABS standards</t>
  </si>
  <si>
    <t>Vaal Sanitaryware, Trento Urinal - Code 542720IV</t>
  </si>
  <si>
    <t>Shower Stall: 1.1m x 1.1m (Tray &amp; Glass/Alu door)</t>
  </si>
  <si>
    <t>Franke - 4 Toilet Roll Dispenser, RODX674</t>
  </si>
  <si>
    <t>Knee activated Cobra valve with spout (KM1.00) on pedestal (code 359660)</t>
  </si>
  <si>
    <t>1.5m double tube fluorescent light fitting, complete with tubes</t>
  </si>
  <si>
    <t>Flood Light, Industrial: FL1002</t>
  </si>
  <si>
    <t>Light Bulkhead Industrial: Light Bulkhead Industrial</t>
  </si>
  <si>
    <t>Spot Light, Industrial: FL1001</t>
  </si>
  <si>
    <t>Insect Light: Wall Mount, 4 x 15 W - 18 inch</t>
  </si>
  <si>
    <t>H.8.6</t>
  </si>
  <si>
    <t>H.8.7</t>
  </si>
  <si>
    <t>H.8.8</t>
  </si>
  <si>
    <t>F1.3</t>
  </si>
  <si>
    <t>H3</t>
  </si>
  <si>
    <t>H.3.1</t>
  </si>
  <si>
    <t>H.3.2</t>
  </si>
  <si>
    <t>H.3.3</t>
  </si>
  <si>
    <t>H.3.4</t>
  </si>
  <si>
    <t>H.3.5</t>
  </si>
  <si>
    <t>H.3.6</t>
  </si>
  <si>
    <t>H.3.7</t>
  </si>
  <si>
    <t>H.3.8</t>
  </si>
  <si>
    <t>H.3.9</t>
  </si>
  <si>
    <t>H.3.10</t>
  </si>
  <si>
    <t>H.3.11</t>
  </si>
  <si>
    <t>H.3.12</t>
  </si>
  <si>
    <t>H.3.13</t>
  </si>
  <si>
    <t>H.3.14</t>
  </si>
  <si>
    <t>H.3.15</t>
  </si>
  <si>
    <t>H.3.16</t>
  </si>
  <si>
    <t>H.3.17</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</si>
  <si>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</si>
  <si>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</si>
  <si>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</si>
  <si>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</si>
  <si>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</si>
  <si>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</si>
  <si>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</si>
  <si>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</si>
  <si>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</si>
  <si>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</si>
  <si>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</si>
  <si>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</si>
  <si>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</si>
  <si>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</si>
  <si>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</si>
  <si>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</si>
  <si>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</si>
  <si>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</si>
  <si>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</si>
  <si>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</si>
  <si>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</si>
  <si>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</si>
  <si>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</si>
  <si>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</si>
  <si>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</si>
  <si>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</si>
  <si>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</si>
  <si>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H.3.45</t>
  </si>
  <si>
    <t>H.3.46</t>
  </si>
  <si>
    <t>H.3.47</t>
  </si>
  <si>
    <t>H.3.48</t>
  </si>
  <si>
    <t>H.3.49</t>
  </si>
  <si>
    <t>H.3.50</t>
  </si>
  <si>
    <t>H.3.51</t>
  </si>
  <si>
    <t>H.3.52</t>
  </si>
  <si>
    <t>H.3.53</t>
  </si>
  <si>
    <t>H.3.54</t>
  </si>
  <si>
    <t>H.3.55</t>
  </si>
  <si>
    <t>H.3.56</t>
  </si>
  <si>
    <t>H.3.57</t>
  </si>
  <si>
    <t>H.3.58</t>
  </si>
  <si>
    <t>H.3.59</t>
  </si>
  <si>
    <t>H.3.60</t>
  </si>
  <si>
    <t>H.3.61</t>
  </si>
  <si>
    <t>H.3.62</t>
  </si>
  <si>
    <t>H.3.63</t>
  </si>
  <si>
    <t>H.3.64</t>
  </si>
  <si>
    <t>H.3.65</t>
  </si>
  <si>
    <t>H.3.66</t>
  </si>
  <si>
    <t>H.3.67</t>
  </si>
  <si>
    <t>H4</t>
  </si>
  <si>
    <t>H4.1</t>
  </si>
  <si>
    <t>H4.2</t>
  </si>
  <si>
    <t>H4.3</t>
  </si>
  <si>
    <t>H4.4</t>
  </si>
  <si>
    <t>H4.5</t>
  </si>
  <si>
    <t>H4.6</t>
  </si>
  <si>
    <t>H4.7</t>
  </si>
  <si>
    <t>H4.8</t>
  </si>
  <si>
    <t>H4.9</t>
  </si>
  <si>
    <t>H4.10</t>
  </si>
  <si>
    <t>H4.11</t>
  </si>
  <si>
    <t>H4.12</t>
  </si>
  <si>
    <t>H5.1</t>
  </si>
  <si>
    <t>H5.2</t>
  </si>
  <si>
    <t>H5.3</t>
  </si>
  <si>
    <t>H5.4</t>
  </si>
  <si>
    <t>H5.5</t>
  </si>
  <si>
    <t>H5.6</t>
  </si>
  <si>
    <t>H5.7</t>
  </si>
  <si>
    <t>H.6.1</t>
  </si>
  <si>
    <t>H.6.2</t>
  </si>
  <si>
    <t>H.6.3</t>
  </si>
  <si>
    <t>H.6.4</t>
  </si>
  <si>
    <t>H.6.5</t>
  </si>
  <si>
    <t>H.6.6</t>
  </si>
  <si>
    <t>H.6.7</t>
  </si>
  <si>
    <t>H.6.8</t>
  </si>
  <si>
    <t>H.7.1</t>
  </si>
  <si>
    <t>H.7.2</t>
  </si>
  <si>
    <t>H.7.3</t>
  </si>
  <si>
    <t>H.7.4</t>
  </si>
  <si>
    <t>H.7.5</t>
  </si>
  <si>
    <t>H.7.6</t>
  </si>
  <si>
    <t>H.8.9</t>
  </si>
  <si>
    <t>H.8.10</t>
  </si>
  <si>
    <t>H.8.11</t>
  </si>
  <si>
    <t>H.8.12</t>
  </si>
  <si>
    <t>H.8.13</t>
  </si>
  <si>
    <t>H.8.14</t>
  </si>
  <si>
    <t>H.8.15</t>
  </si>
  <si>
    <t>H.8.16</t>
  </si>
  <si>
    <t>H.8.17</t>
  </si>
  <si>
    <t>H.8.18</t>
  </si>
  <si>
    <t>PHT Controlled Personal Hygiene with System</t>
  </si>
  <si>
    <t>PHT Basin 3A04-0530B (Aquaflow)</t>
  </si>
  <si>
    <t>TOMPI SELEKA COLLEGE PROCESSING PLANT PROJECT</t>
  </si>
  <si>
    <t>A3.1</t>
  </si>
  <si>
    <t>A3.2</t>
  </si>
  <si>
    <t>A3.2.1</t>
  </si>
  <si>
    <t>A3.2.2</t>
  </si>
  <si>
    <t>A3.2.3</t>
  </si>
  <si>
    <t>A3.3</t>
  </si>
  <si>
    <t>Prov Sum</t>
  </si>
  <si>
    <t>%</t>
  </si>
  <si>
    <t>A3.4</t>
  </si>
  <si>
    <t>TOTAL:  SECTION A CARRIED FORWARD</t>
  </si>
  <si>
    <t>TOTAL BROUGHT FORWARD</t>
  </si>
  <si>
    <t>h</t>
  </si>
  <si>
    <t>Rate Only</t>
  </si>
  <si>
    <t>A3.5</t>
  </si>
  <si>
    <t>Exisiting Services</t>
  </si>
  <si>
    <t>- Excavate in soft material to expose existing services</t>
  </si>
  <si>
    <t>Sum</t>
  </si>
  <si>
    <t>Engraved labels on each DB and Kiosk</t>
  </si>
  <si>
    <t>As-Built drawings for electrical installation</t>
  </si>
  <si>
    <t>Certificates of Compliance for complete installation and for each DB</t>
  </si>
  <si>
    <t>Certificate of building earthing and all test results</t>
  </si>
  <si>
    <r>
      <t xml:space="preserve">Overheads, charges and profit on item A3.5.4.9 </t>
    </r>
    <r>
      <rPr>
        <b/>
        <sz val="9"/>
        <rFont val="Arial"/>
        <family val="2"/>
      </rPr>
      <t>(max 2.5%)</t>
    </r>
  </si>
  <si>
    <t>Construction of stormwater handling berm and compact to 95% MOD AASHTO</t>
  </si>
  <si>
    <t>Excavate and use for backfill (excess to spoil) of power supply trench from TF to plant (900mm)</t>
  </si>
  <si>
    <t>Extra over for</t>
  </si>
  <si>
    <t>Excavation of intermediate material conditions</t>
  </si>
  <si>
    <t>B8</t>
  </si>
  <si>
    <t>Termite treatment by safe and effective specialist application of soil insecticide beneath floors for protection from sub-terranean wood destroying termites, all in accordance with SABS 0124-1977</t>
  </si>
  <si>
    <t>Supply, deliver and install 32mm HDPE class 6 pipe</t>
  </si>
  <si>
    <t>Supply, deliver and install 32mm x 110mm saddle</t>
  </si>
  <si>
    <t>Supply, deliver and install 32mm compression elbow</t>
  </si>
  <si>
    <t>Supply, deliver and install 32mm x 25mm compression male adaptor</t>
  </si>
  <si>
    <t>Supply, deliver and install 32mm ball valve</t>
  </si>
  <si>
    <t xml:space="preserve">Supply material, equipment and accessories according to plan, SABS &amp; project specifications. </t>
  </si>
  <si>
    <t>C2</t>
  </si>
  <si>
    <t>C2.1</t>
  </si>
  <si>
    <t>Bottom Effluent Pipe (Drawing 17027-024)</t>
  </si>
  <si>
    <t xml:space="preserve">Supply material, equipment &amp; accessories according to plan.  SABS &amp; project specifications.  </t>
  </si>
  <si>
    <t>Supply, deliver and install Distribution boxes</t>
  </si>
  <si>
    <t>E3.4</t>
  </si>
  <si>
    <t>Brought forward</t>
  </si>
  <si>
    <t>SECTION I : DAYWORKS</t>
  </si>
  <si>
    <t>TOTAL:  SECTION I CARRIED TO SUMMARY</t>
  </si>
  <si>
    <t>DAYWORKS LABOUR</t>
  </si>
  <si>
    <t>Contractor's Representative</t>
  </si>
  <si>
    <t>Surveyor</t>
  </si>
  <si>
    <t>Qualified Artisan:</t>
  </si>
  <si>
    <t>Plumber</t>
  </si>
  <si>
    <t>Boilermaker</t>
  </si>
  <si>
    <t>Bricklayer</t>
  </si>
  <si>
    <t>Plasterer</t>
  </si>
  <si>
    <t>Welder with API 1104 Certificate</t>
  </si>
  <si>
    <t>Electrician</t>
  </si>
  <si>
    <t>Foreman, leader hand</t>
  </si>
  <si>
    <t>Semi-skilled labourer</t>
  </si>
  <si>
    <t>Labourer</t>
  </si>
  <si>
    <t>Other:</t>
  </si>
  <si>
    <t>Local Labour</t>
  </si>
  <si>
    <t>Driver</t>
  </si>
  <si>
    <t>Health &amp; Safety Rep</t>
  </si>
  <si>
    <t>Plant Hire: Work Rates on Site</t>
  </si>
  <si>
    <t>Crane 65t - 80 t capacity</t>
  </si>
  <si>
    <t>TLB 60 to 70 kW</t>
  </si>
  <si>
    <t>Motor Graders 150 to 160 kW</t>
  </si>
  <si>
    <t>Tow Tractors 200 to 250 kW</t>
  </si>
  <si>
    <t>5 000 litre Water Tanker</t>
  </si>
  <si>
    <t>10 000 litre Water Tanker</t>
  </si>
  <si>
    <t>Dump trucks 10 to 15 cubic meter</t>
  </si>
  <si>
    <t>Tip Trucks 6 cubic meter</t>
  </si>
  <si>
    <t>Tip Trucks 10 cubic meter</t>
  </si>
  <si>
    <t>Flat bed trucks 5t</t>
  </si>
  <si>
    <t>Flat bed trucks 7t</t>
  </si>
  <si>
    <t>km</t>
  </si>
  <si>
    <t>LDV 2 WD</t>
  </si>
  <si>
    <t>Plate compacter and tampers</t>
  </si>
  <si>
    <t>Self propelled vibrating roller (smooth)</t>
  </si>
  <si>
    <t>Walk behind vibrating roller 500 to 630 kg</t>
  </si>
  <si>
    <t>Walk behind vibrating roller 980 to 1350 kg</t>
  </si>
  <si>
    <t>Portable Compressor - Diesel (9 to 10 cubic meters per minute)</t>
  </si>
  <si>
    <t>Water pump with 80mm DN outlet (Diesel driven)</t>
  </si>
  <si>
    <t>5 kVA (petrol) 220V</t>
  </si>
  <si>
    <t>30 kVA (diesel) 380V - 3ph</t>
  </si>
  <si>
    <t>Supply material, equipment and accessories according to plan, SABS &amp; project specifications.</t>
  </si>
  <si>
    <t>Excavation</t>
  </si>
  <si>
    <t>Formwork</t>
  </si>
  <si>
    <t>Concrete 25/19</t>
  </si>
  <si>
    <t>80mm Concrete apron around structure, 1m wide</t>
  </si>
  <si>
    <t>Wood Floated finish</t>
  </si>
  <si>
    <t>80mm Structural Concrete floor</t>
  </si>
  <si>
    <t>Concrete 30/19</t>
  </si>
  <si>
    <t>D1.1.1</t>
  </si>
  <si>
    <t>D1.1.2</t>
  </si>
  <si>
    <t>D1.1.3</t>
  </si>
  <si>
    <t>D1.1.4</t>
  </si>
  <si>
    <t>D1.2.1</t>
  </si>
  <si>
    <t>D1.2.2</t>
  </si>
  <si>
    <t>D1.2.3</t>
  </si>
  <si>
    <t>D1.2.4</t>
  </si>
  <si>
    <t>D1.4.1</t>
  </si>
  <si>
    <t>D1.4.2</t>
  </si>
  <si>
    <t>D1.4.3</t>
  </si>
  <si>
    <t>D1.4.4</t>
  </si>
  <si>
    <t>D1.5.1</t>
  </si>
  <si>
    <t>D1.5.2</t>
  </si>
  <si>
    <t>D1.5.3</t>
  </si>
  <si>
    <t>D1.5.4</t>
  </si>
  <si>
    <t>D1.6.1</t>
  </si>
  <si>
    <t>D1.6.2</t>
  </si>
  <si>
    <t>D1.6.3</t>
  </si>
  <si>
    <t>D1.6.4</t>
  </si>
  <si>
    <t>D1.6.5</t>
  </si>
  <si>
    <t>D1.6.6</t>
  </si>
  <si>
    <t>30mm Pratliperl layered screed</t>
  </si>
  <si>
    <t>Industrial tiles</t>
  </si>
  <si>
    <t>150mm Structural Concrete floor complete with 30mm layer Pratliperl insulation or similar and Industrial tile finish.</t>
  </si>
  <si>
    <t>D1.7.1</t>
  </si>
  <si>
    <t>D1.7.2</t>
  </si>
  <si>
    <t>D1.7.3</t>
  </si>
  <si>
    <t>D1.7.4</t>
  </si>
  <si>
    <t>D1.7.5</t>
  </si>
  <si>
    <t>D1.7.6</t>
  </si>
  <si>
    <t>150mm High Quality Non Slip Screeded Concrete floor complete with 30mm layer Pratliperl insulation or similar and Screed finish.</t>
  </si>
  <si>
    <t>High Quality Non Slip Screed</t>
  </si>
  <si>
    <t>D1.8.1</t>
  </si>
  <si>
    <t>D1.8.2</t>
  </si>
  <si>
    <t>D1.8.3</t>
  </si>
  <si>
    <t>D1.8.4</t>
  </si>
  <si>
    <t>150mm Generic Concrete floor</t>
  </si>
  <si>
    <t>D1.9</t>
  </si>
  <si>
    <t>Supply, deliver and install paving complete with compacted and layered ground material, levelling sand, 250 micron PVC/HDPE sheeting and paving blocks</t>
  </si>
  <si>
    <t>Supply, deliver and install door and door frames complete:</t>
  </si>
  <si>
    <t>D1.10</t>
  </si>
  <si>
    <t>D1.10.1</t>
  </si>
  <si>
    <t>Create Opening 2134 high x 915 wide</t>
  </si>
  <si>
    <t>D1.10.2</t>
  </si>
  <si>
    <t>D1.10.3</t>
  </si>
  <si>
    <t>D1.10.4</t>
  </si>
  <si>
    <t>D1.10.5</t>
  </si>
  <si>
    <t>D1.10.6</t>
  </si>
  <si>
    <t>D1.10.7</t>
  </si>
  <si>
    <t>D1.10.8</t>
  </si>
  <si>
    <t>D1.10.9</t>
  </si>
  <si>
    <t>D1.10.10</t>
  </si>
  <si>
    <t>D1.10.11</t>
  </si>
  <si>
    <t>Industrial roller door 2100 high x 2000 wide</t>
  </si>
  <si>
    <t>Industrial roller door 2400 high x 3010 wide</t>
  </si>
  <si>
    <t>Cold Stoarge Door - Chase Infitting 2169 high x 905 wide</t>
  </si>
  <si>
    <t xml:space="preserve">Hot Dipped Galvanised Security Gate 2050 high x 1460 wide fitting an opening of 2125 high x 1500 wide </t>
  </si>
  <si>
    <t>Single Aluminium glass door with Push Bar - 1800mm high door</t>
  </si>
  <si>
    <t>External Double Flush Door - 2032 high x 1613 wide.</t>
  </si>
  <si>
    <t>Internal Double Flush Door - 2032 high x 1613 wide.</t>
  </si>
  <si>
    <t>Durowin Single Flush Interior Door or similar - 2032 high x 813 wide</t>
  </si>
  <si>
    <t>Durowin Single Flush Exterior Door or similar - 2032 high x 813 wide</t>
  </si>
  <si>
    <t>Durowin Single Flush Interior Door or similar - 2032 high x 1010 wide</t>
  </si>
  <si>
    <t>D1.11</t>
  </si>
  <si>
    <t>D1.11.1</t>
  </si>
  <si>
    <t>D1.11.2</t>
  </si>
  <si>
    <t>D1.11.3</t>
  </si>
  <si>
    <t>D1.11.4</t>
  </si>
  <si>
    <t>D1.11.5</t>
  </si>
  <si>
    <t>D1.11.6</t>
  </si>
  <si>
    <t>D1.11.7</t>
  </si>
  <si>
    <t>Supply, deliver and install window frames complete with glazing and putty and 45 degree brick sills</t>
  </si>
  <si>
    <t>Wispeco 600 high x 600 wide 340 casement PT66 window or similar</t>
  </si>
  <si>
    <t>Wispeco 1200 high x 900 wide 340 casement PT912 window or similar</t>
  </si>
  <si>
    <t>Wispeco 1200 high x 1800 wide HS1812 window or similar</t>
  </si>
  <si>
    <t>Wispeco 600 high x 2400 wide 340 casement PT T246 window or similar</t>
  </si>
  <si>
    <t>Wispeco 900 high x 1800 wide HS189 window or similar</t>
  </si>
  <si>
    <t>Wispeco 1210 high x 1200 wide Plain Composite Fixed Pane window or similar</t>
  </si>
  <si>
    <t>Wispeco 1210 high x 2400 wide Plain Composite Fixed Pane window or similar</t>
  </si>
  <si>
    <t>Steel Floated finish</t>
  </si>
  <si>
    <t>D1.12</t>
  </si>
  <si>
    <t>Supply, deliver and install Brickwork (Stretcher bond) Foundation walling with clay bricks to SABS 227-1986</t>
  </si>
  <si>
    <t>230 mm walls</t>
  </si>
  <si>
    <t>D1.12.1</t>
  </si>
  <si>
    <t>D1.13</t>
  </si>
  <si>
    <t>D1.13.1</t>
  </si>
  <si>
    <t>260 mm walls</t>
  </si>
  <si>
    <t>Supply, deliver and install Brickwork (Stretcher bond) Foundation cavity walling with clay bricks to SABS 227-1986 complete with 30 mm Pratliperl Insulation filling</t>
  </si>
  <si>
    <t>D1.14</t>
  </si>
  <si>
    <t>Supply, deliver and install walling with clay bricks to SABS 227-1986</t>
  </si>
  <si>
    <t>Supply, deliver and install walling with clay bricks to SABS 227-1986 complete with 30 mm Pratliperl Insulation filling</t>
  </si>
  <si>
    <t>D1.14.1</t>
  </si>
  <si>
    <t>D1.15</t>
  </si>
  <si>
    <t>D1.15.1</t>
  </si>
  <si>
    <t>D1.16</t>
  </si>
  <si>
    <t>Supply, deliver and install 150mm Expanded Polystyrene Isowall</t>
  </si>
  <si>
    <t>D1.17</t>
  </si>
  <si>
    <t>D1.17.1</t>
  </si>
  <si>
    <t>Supply, deliver and install internal walling with clay bricks to SABS 227-1986</t>
  </si>
  <si>
    <t>115 mm walls</t>
  </si>
  <si>
    <t xml:space="preserve">Supply, deliver and install Glass &amp; Aluminium Mullion Curtain Wall </t>
  </si>
  <si>
    <t>D1.18</t>
  </si>
  <si>
    <t>Supply, deliver and install roof complete with steel trusses, purlins.  Everything included excluding Item D2.2 below.</t>
  </si>
  <si>
    <t>Supply, deliver and install IBR Isowall (80mm thk) insulated roof sheeting material</t>
  </si>
  <si>
    <t>D2.7</t>
  </si>
  <si>
    <t>Supply, deliver and install IBR roof sheeting material</t>
  </si>
  <si>
    <t>Supply, deliver and install Iso-Lam 1200 x 4800 mm grid Compound Ceiling</t>
  </si>
  <si>
    <t>Supply, deliver and install Isowall 1200 x 4800 mm grid Compound Ceiling</t>
  </si>
  <si>
    <t>Supply, deliver and install roof complete - Generator room</t>
  </si>
  <si>
    <t>Supply, deliver and install Carports complete with contrete foundations, structural steel structure and roof covering.</t>
  </si>
  <si>
    <t>Equipment</t>
  </si>
  <si>
    <t>Supply, deliver and install Franke Stainless Steel Table 304: 2400 x 650mm or similar approved</t>
  </si>
  <si>
    <t>Supply, deliver and handover to beneficiary 230 litre bins (OTTO) or similar approved</t>
  </si>
  <si>
    <t>Supply, deliver and install Franke Stainless Steel Table 304 &amp; Sink: 1500 x 650mm or similar approved</t>
  </si>
  <si>
    <t>Supply, deliver and install Speed Queen SWNMN or similar approved industrial type laundry washing machine</t>
  </si>
  <si>
    <t>Supply, deliver and install Speed Queen SDE807 or similar approved industrial type laundry drying machine</t>
  </si>
  <si>
    <t>Supply, deliver and install Locker - Single: 380 x 380mm</t>
  </si>
  <si>
    <t xml:space="preserve">Supply, deliver and install Bench-Locker Room: 700 x 457 x 356mm </t>
  </si>
  <si>
    <t>Supply, deliver and install Bench-Locker Room: 1400 x 457 x 356mm</t>
  </si>
  <si>
    <t>Supply, deliver and install PHT DN 100 Double Industrial Drain (Vertical) or similar approved</t>
  </si>
  <si>
    <t>Supply, deliver and install Rofo Interceptor Grease Trap: RO GT 2000 or similar approved</t>
  </si>
  <si>
    <t>Supply, deliver and install Side Channel Blower: CR ELEC S.A.- HB529 2.2kW or similar approved</t>
  </si>
  <si>
    <t>Supply, deliver and install RAS Drain Assembly (See Drawing 17027 - 008)</t>
  </si>
  <si>
    <t>Supply, deliver and install Complete Blast Freezer Room 3m x 3m</t>
  </si>
  <si>
    <t>Supply, deliver and install Complete Freezer Room 3m x 3m</t>
  </si>
  <si>
    <t>Supply, deliver and install Complete Cold Storage Room 3m x 3m</t>
  </si>
  <si>
    <t>PLASTER</t>
  </si>
  <si>
    <t>Load and haul Import material from borrow pit on site.  Total distance is measured as free haul</t>
  </si>
  <si>
    <t>B6.2</t>
  </si>
  <si>
    <t>Levelling of excess stockpile material</t>
  </si>
  <si>
    <t>Excess Topsoil Material</t>
  </si>
  <si>
    <t>Manufacture, deliver and install Bottom Effluent pipe as per drawing.</t>
  </si>
  <si>
    <t>TOTAL:  SECTION D CARRIED TO SUMMARY</t>
  </si>
  <si>
    <t>TOTAL:  SECTION D CARRIED FORWARD</t>
  </si>
  <si>
    <t>TOTAL:  SECTION E CARRIED TO SUMMARY</t>
  </si>
  <si>
    <t>See Drawing No. 17027-021</t>
  </si>
  <si>
    <t>paint</t>
  </si>
  <si>
    <t>lintels</t>
  </si>
  <si>
    <t>Earthworks</t>
  </si>
  <si>
    <t>Water Supply and Sewer</t>
  </si>
  <si>
    <t>Building</t>
  </si>
  <si>
    <t>SECTION C: WATER SUPPLY &amp; SEWER</t>
  </si>
  <si>
    <t>Excavate in soft and intermediate material and use for backfill (excess to spoil) for trenches, compact for HDPE pipes up to 900mm deep.</t>
  </si>
  <si>
    <t>Excavate and use for backfill (excess to spoil) of water supply trenches on site</t>
  </si>
  <si>
    <t>B4.4</t>
  </si>
  <si>
    <t>B4.5</t>
  </si>
  <si>
    <t>Provision of bedding cradle and blanket avaiable and place in trench.</t>
  </si>
  <si>
    <t>SABS 1200DB, L, LB, LD &amp; LF</t>
  </si>
  <si>
    <t>C3</t>
  </si>
  <si>
    <t>C3.1</t>
  </si>
  <si>
    <t>C3.2</t>
  </si>
  <si>
    <t>C3.3</t>
  </si>
  <si>
    <t>C3.4</t>
  </si>
  <si>
    <t>C3.5</t>
  </si>
  <si>
    <t>C3.6</t>
  </si>
  <si>
    <t>C3.7</t>
  </si>
  <si>
    <t>C3.8</t>
  </si>
  <si>
    <t>Water and Sewer lines</t>
  </si>
  <si>
    <t>Supply, deliver and install PVC pipe: 110 mm diameter</t>
  </si>
  <si>
    <t>Supply, deliver and install PVC elbow: 110 mm diameter</t>
  </si>
  <si>
    <t>Supply, deliver and install PVC pipe: T-piece Horisontal 110 mm diameter</t>
  </si>
  <si>
    <t>Supply, deliver and install RAS Drain Assembly</t>
  </si>
  <si>
    <t>Supply, deliver and install Trench Drain-end Precasted with Gri: Fibre Grating 400 x 700mm</t>
  </si>
  <si>
    <t>See Drawing No. 17027 - 019</t>
  </si>
  <si>
    <t>E2.8</t>
  </si>
  <si>
    <t>E2.9</t>
  </si>
  <si>
    <t>E2.10</t>
  </si>
  <si>
    <t>E2.11</t>
  </si>
  <si>
    <t>E3.5</t>
  </si>
  <si>
    <t>E3.6</t>
  </si>
  <si>
    <t>Car Ports: Construction and finishes</t>
  </si>
  <si>
    <t>Manufacture / Supply, deliver and install Car ports - Arched type</t>
  </si>
  <si>
    <t>SECTION D: BUILDING</t>
  </si>
  <si>
    <t>SECTION F : EQUIPMENT</t>
  </si>
  <si>
    <t>SABS 1200 GA</t>
  </si>
  <si>
    <t>Special Equipment</t>
  </si>
  <si>
    <t>F1.4</t>
  </si>
  <si>
    <t>F1.5</t>
  </si>
  <si>
    <t>F1.6</t>
  </si>
  <si>
    <t>F1.7</t>
  </si>
  <si>
    <t>F1.8</t>
  </si>
  <si>
    <t>F1.9</t>
  </si>
  <si>
    <t>F1.11</t>
  </si>
  <si>
    <t>F1.12</t>
  </si>
  <si>
    <t>F1.13</t>
  </si>
  <si>
    <t>F1.14</t>
  </si>
  <si>
    <t>F1.15</t>
  </si>
  <si>
    <t>F1.16</t>
  </si>
  <si>
    <t>F1.17</t>
  </si>
  <si>
    <t>F1.18</t>
  </si>
  <si>
    <t>F1.19</t>
  </si>
  <si>
    <t>F1.20</t>
  </si>
  <si>
    <t>F1.21</t>
  </si>
  <si>
    <t>F1.22</t>
  </si>
  <si>
    <t>F1.23</t>
  </si>
  <si>
    <t>F1.24</t>
  </si>
  <si>
    <t>F1.25</t>
  </si>
  <si>
    <t>F1.26</t>
  </si>
  <si>
    <t>F1.28</t>
  </si>
  <si>
    <t>F1.29</t>
  </si>
  <si>
    <t>F1.30</t>
  </si>
  <si>
    <t>F1.31</t>
  </si>
  <si>
    <t>F1.32</t>
  </si>
  <si>
    <t>Other Equipment</t>
  </si>
  <si>
    <t>F2</t>
  </si>
  <si>
    <t>F2.1</t>
  </si>
  <si>
    <t>F2.2</t>
  </si>
  <si>
    <t>F2.3</t>
  </si>
  <si>
    <t>F2.4</t>
  </si>
  <si>
    <t>Supply, deliver and install Shelf Unit 4-tier: 400 x 1800mm</t>
  </si>
  <si>
    <t>Supply, deliver and install Shelf Unit 4-tier: 400 x 3000mm</t>
  </si>
  <si>
    <t>Supply, deliver and install fixed Work Station Cubicle: 2438 x 600mm</t>
  </si>
  <si>
    <t>Supply, deliver and install fixed Counter top: 600 mm Depth</t>
  </si>
  <si>
    <t xml:space="preserve">Supply, deliver and install </t>
  </si>
  <si>
    <t>Supply, deliver and install Processing Knife Basket Rack with 5 knifes sets - 5 set rack</t>
  </si>
  <si>
    <t>Supply, deliver and install Franke Stainless Steel Table 304 - 1500 x 650 mm Code 359508 or similar approved</t>
  </si>
  <si>
    <t>Supply, deliver and install Franke Stainless Steel Table 304 - 2400 x 650 mm Code 359526 or similar approved</t>
  </si>
  <si>
    <t>Supply, deliver and install Franke Stainless Steel Table 304 &amp; Sink: S1 Catering Sink - 1500 x 650 mm or similar approved</t>
  </si>
  <si>
    <t>Supply, deliver and install Roller Conveyor: 1m Roller</t>
  </si>
  <si>
    <t>TOTAL:  SECTION F CARRIED FORWARD</t>
  </si>
  <si>
    <t>Supply, deliver and install Plastic Pallet: PHT food safe 1200 x 800 x 140mm or similar approved</t>
  </si>
  <si>
    <r>
      <t>Supply, deliver and install Plastic Crate: PHT food safe 520 x 350 x 290 mm</t>
    </r>
    <r>
      <rPr>
        <b/>
        <sz val="10"/>
        <rFont val="Arial"/>
        <family val="2"/>
      </rPr>
      <t xml:space="preserve"> Blue </t>
    </r>
    <r>
      <rPr>
        <sz val="10"/>
        <rFont val="Arial"/>
        <family val="2"/>
      </rPr>
      <t>or similar approved</t>
    </r>
  </si>
  <si>
    <r>
      <t>Supply, deliver and install Plastic Crate: PHT food safe 520 x 350 x 290 mm</t>
    </r>
    <r>
      <rPr>
        <b/>
        <sz val="10"/>
        <rFont val="Arial"/>
        <family val="2"/>
      </rPr>
      <t xml:space="preserve"> Green</t>
    </r>
    <r>
      <rPr>
        <sz val="10"/>
        <rFont val="Arial"/>
        <family val="2"/>
      </rPr>
      <t xml:space="preserve"> or similar approved</t>
    </r>
  </si>
  <si>
    <r>
      <t>Supply, deliver and install Plastic Crate: PHT food safe 520 x 350 x 290 mm</t>
    </r>
    <r>
      <rPr>
        <b/>
        <sz val="10"/>
        <rFont val="Arial"/>
        <family val="2"/>
      </rPr>
      <t xml:space="preserve"> Red </t>
    </r>
    <r>
      <rPr>
        <sz val="10"/>
        <rFont val="Arial"/>
        <family val="2"/>
      </rPr>
      <t>or similar approved</t>
    </r>
  </si>
  <si>
    <t>Supply, deliver and install Bucket Trolley: PHT food safe Bucket trolley or similar approved</t>
  </si>
  <si>
    <t>Supply, deliver and install Otto Bins: 240 l or similar approved</t>
  </si>
  <si>
    <t>Supply, deliver and install Stainless Steel waste basket: PS.10.1009, 250 x 250 x 300 mm or similar approved</t>
  </si>
  <si>
    <t>Supply, deliver and install Soap Dispenser Stainless Steel: PRT Manotizer Type 23704 or similar approved</t>
  </si>
  <si>
    <t>SABS 1200GA, GB  &amp; HB</t>
  </si>
  <si>
    <t xml:space="preserve">Supply, deliver, install and construct 10 x Pyramid-Box Anchor Foundation : 400 x 500 x 550 mm </t>
  </si>
  <si>
    <t xml:space="preserve">Supply, deliver, install and construct 10 x Foundation Footing - Rectangular : 800 x 400 x 500 mm </t>
  </si>
  <si>
    <t>Wall foundation: Bearing Footing - 850 x 300 mm</t>
  </si>
  <si>
    <t>D2.1.1</t>
  </si>
  <si>
    <t>D2.1.2</t>
  </si>
  <si>
    <t>D2.1.3</t>
  </si>
  <si>
    <t>D2.2.1</t>
  </si>
  <si>
    <t>D2.2.2</t>
  </si>
  <si>
    <t>D2.2.3</t>
  </si>
  <si>
    <t>Wall foundation: Bearing Footing - 400 x 300 mm</t>
  </si>
  <si>
    <t>D2.3.1</t>
  </si>
  <si>
    <t>D2.3.2</t>
  </si>
  <si>
    <t>D2.3.3</t>
  </si>
  <si>
    <t>Wall foundation: Bearing Footing - 600 x 300 mm</t>
  </si>
  <si>
    <t>Floors: Construction and Finishes (Dwg 17027-004)</t>
  </si>
  <si>
    <t>D2.4.1</t>
  </si>
  <si>
    <t>D2.4.2</t>
  </si>
  <si>
    <t>D2.4.3</t>
  </si>
  <si>
    <t>D2.4.4</t>
  </si>
  <si>
    <t>D2.4.5</t>
  </si>
  <si>
    <t>D2.4.6</t>
  </si>
  <si>
    <t>D2.4.2.1</t>
  </si>
  <si>
    <t>D2.4.2.2</t>
  </si>
  <si>
    <t>D2.4.2.3</t>
  </si>
  <si>
    <t>D2.4.3.1</t>
  </si>
  <si>
    <t>D2.4.4.1</t>
  </si>
  <si>
    <t>D2.4.3.2</t>
  </si>
  <si>
    <t>D2.4.3.3</t>
  </si>
  <si>
    <t>D2.4.3.4</t>
  </si>
  <si>
    <t>D2.4.3.5</t>
  </si>
  <si>
    <t>D2.4.4.2</t>
  </si>
  <si>
    <t>D2.4.4.3</t>
  </si>
  <si>
    <t>D2.4.4.4</t>
  </si>
  <si>
    <t>D2.4.4.5</t>
  </si>
  <si>
    <t>D2.4.4.6</t>
  </si>
  <si>
    <t>D2.4.5.1</t>
  </si>
  <si>
    <t>D2.4.5.2</t>
  </si>
  <si>
    <t>D2.4.5.3</t>
  </si>
  <si>
    <t>D2.4.5.4</t>
  </si>
  <si>
    <t>D2.4.6.1</t>
  </si>
  <si>
    <t>D2.4.6.2</t>
  </si>
  <si>
    <t>D2.4.6.3</t>
  </si>
  <si>
    <t>D2.4.6.4</t>
  </si>
  <si>
    <t>Walls: Construction and Finishes (Dwg 17027-020)</t>
  </si>
  <si>
    <t>D2.5.1</t>
  </si>
  <si>
    <t>D2.5.2</t>
  </si>
  <si>
    <t>D2.5.3</t>
  </si>
  <si>
    <t>D2.5.4</t>
  </si>
  <si>
    <t>D2.5.5</t>
  </si>
  <si>
    <t>D2.5.6</t>
  </si>
  <si>
    <t>Supply, deliver and install / construct 115mm internal walling  (Tiles/Tiles) with clay bricks to SABS 227-1986</t>
  </si>
  <si>
    <t>D2.5.8</t>
  </si>
  <si>
    <t>D2.5.9</t>
  </si>
  <si>
    <t>Supply, deliver and install / construct 130mm (Masonry Paint/Paint) with clay bricks to SABS 227-1986</t>
  </si>
  <si>
    <t>D2.5.10</t>
  </si>
  <si>
    <t>Supply, deliver and install / construct Brickwork 230 mm Clay Brick both Side. Clay bricks to SABS 227-1986</t>
  </si>
  <si>
    <t>D2.5.11</t>
  </si>
  <si>
    <t>D2.5.12</t>
  </si>
  <si>
    <t>D2.5.14</t>
  </si>
  <si>
    <t>D2.5.15</t>
  </si>
  <si>
    <t>D2.5.16</t>
  </si>
  <si>
    <t>D2.5.17</t>
  </si>
  <si>
    <t>Supply, deliver and install / construct Brickwork 230 mm Masonry Brick / Clay Brick. Clay bricks to SABS 227-1986</t>
  </si>
  <si>
    <t>Supply, deliver and install / construct 240mm (Masonry - Paint both sides) with clay bricks to SABS 227-1986</t>
  </si>
  <si>
    <t>Supply, deliver and install / construct 260mm (Masonry Brick / - Paint) with clay bricks to SABS 227-1986</t>
  </si>
  <si>
    <t>Supply, deliver and install / construct 130 mm 25/19 Concrete Wall</t>
  </si>
  <si>
    <t>One Coat cement plaster (1:5 plaster mix)</t>
  </si>
  <si>
    <t>a) on Brick walls (20mm thick)</t>
  </si>
  <si>
    <t xml:space="preserve">     i)  external</t>
  </si>
  <si>
    <t xml:space="preserve">     ii)  internal</t>
  </si>
  <si>
    <t>b) on Concrete walls (20mm thick)</t>
  </si>
  <si>
    <t>Lintel: Construction and finishes</t>
  </si>
  <si>
    <t>Supply, deliver, install / construct Precast - ER Lintel: ER1 x 5.3m</t>
  </si>
  <si>
    <t>D2.7.1</t>
  </si>
  <si>
    <t>D2.7.2</t>
  </si>
  <si>
    <t>D2.7.3</t>
  </si>
  <si>
    <t>D2.7.4</t>
  </si>
  <si>
    <t>D2.7.5</t>
  </si>
  <si>
    <t>D2.7.6</t>
  </si>
  <si>
    <t>D2.8</t>
  </si>
  <si>
    <t>Supply, deliver and install / construct door and door frames complete:</t>
  </si>
  <si>
    <t>D2.9</t>
  </si>
  <si>
    <t>D2.8.1</t>
  </si>
  <si>
    <t>D2.8.2</t>
  </si>
  <si>
    <t>D2.8.3</t>
  </si>
  <si>
    <t>D2.8.4</t>
  </si>
  <si>
    <t>D2.8.5</t>
  </si>
  <si>
    <t>D2.8.6</t>
  </si>
  <si>
    <t>D2.8.7</t>
  </si>
  <si>
    <t>D2.8.8</t>
  </si>
  <si>
    <t>D2.8.9</t>
  </si>
  <si>
    <t>D2.8.10</t>
  </si>
  <si>
    <t>D2.8.11</t>
  </si>
  <si>
    <t xml:space="preserve">Supply, deliver and install / construct Hot dipped Galvanised Security Gate 1460 x 2050 </t>
  </si>
  <si>
    <t>Paintwork</t>
  </si>
  <si>
    <t>D2.9.1</t>
  </si>
  <si>
    <t>D2.9.2</t>
  </si>
  <si>
    <t>D2.9.3</t>
  </si>
  <si>
    <t>Supply, deliver &amp; apply Contractor's PVA</t>
  </si>
  <si>
    <t>Supply, deliver &amp; apply Super Acrylic PVA</t>
  </si>
  <si>
    <t>Supply, deliver &amp; apply Enamel Paint</t>
  </si>
  <si>
    <t>D3.0</t>
  </si>
  <si>
    <t>D3.0.1</t>
  </si>
  <si>
    <t>D3.0.2</t>
  </si>
  <si>
    <t>D3.0.3</t>
  </si>
  <si>
    <t>D3.0.4</t>
  </si>
  <si>
    <t>D3.0.5</t>
  </si>
  <si>
    <t>Sanitaryware: Construction and Finishes (Dwg 17027-004)
Supply, deliver, install / fit complete:</t>
  </si>
  <si>
    <t>Sink cabinet: Interglobal Products, SC1350, 1350 x 600mm or similar approved</t>
  </si>
  <si>
    <t>Shower stall: Libra, COLA 90 (900 x 900) or similar approved</t>
  </si>
  <si>
    <t>Toilet Domestic: Vaal Sanitaryware - Ecoline cc or similar approved</t>
  </si>
  <si>
    <t>Urinal: Vaal Sanitaryware - Trento Urinal - Code 5422720IV or similar approved</t>
  </si>
  <si>
    <t>Toilet Roll Dispenser: Franke 4 roll dispenser, RODX674 or similar approved</t>
  </si>
  <si>
    <t>D3.1.1</t>
  </si>
  <si>
    <t>D3.2.1</t>
  </si>
  <si>
    <t>D3.2.2</t>
  </si>
  <si>
    <t>Supply, deliver and install / construct ceiling complete.</t>
  </si>
  <si>
    <t>Compound ceiling - Iso-Lam 1200 x 4800 grid or similar approved</t>
  </si>
  <si>
    <t>Supply, deliver and install / construct Expanded Polystyrene Cornice complete</t>
  </si>
  <si>
    <t>Structure, Cladding &amp; Sheeting: Construction and finishes. (Drawing 17027-018)</t>
  </si>
  <si>
    <t>Supply, deliver, install and construct Industrial Gutters with down pipes complete.</t>
  </si>
  <si>
    <t xml:space="preserve">Supply, deliver, install and construct Pre-fabricated, light weight Galvanized steel roof structure complete with Columns, trusses, purlins and fasteners including Engineers Certificate.  </t>
  </si>
  <si>
    <t>F1.33</t>
  </si>
  <si>
    <t>F1.34</t>
  </si>
  <si>
    <t>F1.35</t>
  </si>
  <si>
    <t>F1.36</t>
  </si>
  <si>
    <t>F1.37</t>
  </si>
  <si>
    <t>F1.38</t>
  </si>
  <si>
    <t>F1.39</t>
  </si>
  <si>
    <t>Supply, deliver and install Stainless Steel Hose Reel Type AV3500 for item F1.5 above.</t>
  </si>
  <si>
    <t>Supply, deliver and install 25 meter Working Hose pipe for item F1.5 above.</t>
  </si>
  <si>
    <t>Supply, deliver and install 1/2" x 2m Connecting hose for item F1.5 above.</t>
  </si>
  <si>
    <t>Supply, deliver and install Pistol type PHT 12 - 80 including quick connector for item F1.5 above.</t>
  </si>
  <si>
    <t>Supply, deliver and install Hygiene Station: PHT Star Clean III (3/3) Type 23881 or similar approved</t>
  </si>
  <si>
    <t>H1.1.1</t>
  </si>
  <si>
    <t>H1.1.2</t>
  </si>
  <si>
    <t>H1.1.3</t>
  </si>
  <si>
    <t>H1.1.3.1</t>
  </si>
  <si>
    <t>H1.1.3.2</t>
  </si>
  <si>
    <t>H1.1.3.3</t>
  </si>
  <si>
    <t>H1.1.3.4</t>
  </si>
  <si>
    <t>H1.1.3.5</t>
  </si>
  <si>
    <t>H1.1.3.6</t>
  </si>
  <si>
    <t>H1.1.4</t>
  </si>
  <si>
    <t>H1.1.5</t>
  </si>
  <si>
    <t>H1.1.6</t>
  </si>
  <si>
    <t>H1.1.7</t>
  </si>
  <si>
    <t>H1.1.7.1</t>
  </si>
  <si>
    <t>H1.1.7.2</t>
  </si>
  <si>
    <t>H1.1.7.3</t>
  </si>
  <si>
    <t>H2.</t>
  </si>
  <si>
    <t>H2.1</t>
  </si>
  <si>
    <t>H2.2</t>
  </si>
  <si>
    <t>H2.3</t>
  </si>
  <si>
    <t>H2.4</t>
  </si>
  <si>
    <t>H2.5</t>
  </si>
  <si>
    <t>H2.6</t>
  </si>
  <si>
    <t>H2.7</t>
  </si>
  <si>
    <t>H2.8</t>
  </si>
  <si>
    <t>H2.9</t>
  </si>
  <si>
    <t>H2.10</t>
  </si>
  <si>
    <t>H2.11</t>
  </si>
  <si>
    <t>H2.12</t>
  </si>
  <si>
    <t>H2.13</t>
  </si>
  <si>
    <t>H2.14</t>
  </si>
  <si>
    <t>H2.15</t>
  </si>
  <si>
    <t>H2.16</t>
  </si>
  <si>
    <t>H2.17</t>
  </si>
  <si>
    <t>H2.18</t>
  </si>
  <si>
    <t>H2.19</t>
  </si>
  <si>
    <t>H2.20</t>
  </si>
  <si>
    <t>Supply, deliver and install Double pole interior switch, PVC Conduits, wiring and connect to wiring complete per point.</t>
  </si>
  <si>
    <t>Supply, deliver and install Waterproof Double pole switch, PVC Conduits, wiring and connect to wiring complete per point.</t>
  </si>
  <si>
    <t>Supply, deliver and install Waterproof Single pole switch, PVC Conduits, wiring and connect to wiring complete per point.</t>
  </si>
  <si>
    <t>Supply, deliver and install Triple pole interior switch, PVC Conduits, wiring and connect to wiring complete per point.</t>
  </si>
  <si>
    <t>Supply, deliver and install Switched double socket interior, PVC Conduits, wiring and connect to wiring complete per point.</t>
  </si>
  <si>
    <t>Supply, deliver and install Switched double socket exterior, PVC Conduits, wiring and connect to wiring complete per point.</t>
  </si>
  <si>
    <t>Supply, deliver and install Switched double socket waterproof, PVC Conduits, wiring and connect to wiring complete per point.</t>
  </si>
  <si>
    <t>Supply, deliver and install Touchless Hand Dryer: PHT Air Wolf V720 or similar approved, PVC Conduits, wiring and connect to wiring complete per point.</t>
  </si>
  <si>
    <t>Supply, deliver and install distribution board and electrical wiring complete , PVC Conduits, wiring and connect to wiring complete per point.</t>
  </si>
  <si>
    <t>Supply, deliver and install Side Channel Blower: CR Elec S.A. - HB529 or similar approved, PVC Conduits, wiring and connect to wiring complete per point.</t>
  </si>
  <si>
    <t>Supply, deliver and install Industrial Flood Light  (FL1002) controlled by Day &amp; Night Switch or similar [One light per switch], PVC Conduits, wiring and connect to wiring complete per point.</t>
  </si>
  <si>
    <t>Supply, deliver and install Industrial type 4 foot Fluorescent Light Fitting.  Weatherproof YZ-8236-ELC 240V ACDC or similar, PVC Conduits, wiring and connect to wiring complete per point.</t>
  </si>
  <si>
    <t>Supply, deliver and install Industrial type 5 foot Fluorescent Light Fitting.  Weatherproof YZ-8258-ELC 240V ACDC or similar, PVC Conduits, wiring and connect to wiring complete per point.</t>
  </si>
  <si>
    <t>Supply, deliver and install wall mounted Insect light: Viper II 2 x 15W - 380 x 560 x 180 mm , PVC Conduits, wiring and connect to wiring complete per point.</t>
  </si>
  <si>
    <t>Supply, deliver and install Industrial light bulkhead, controlled by Day &amp; Night switch (Max two per switch), PVC Conduits, wiring and connect to wiring complete per point.</t>
  </si>
  <si>
    <t>Supply, deliver and install Industrial type spot light FL1001, controlled by Day &amp; Night switch (Max two per switch), PVC Conduits, wiring and connect to wiring complete per point.</t>
  </si>
  <si>
    <t>LIMPOPO DEPARTMENT OF AGRICULTURE AND RURAL DEVELOPMENT</t>
  </si>
  <si>
    <t>Supply, deliver and install Roller Conveyor: 3m Roller</t>
  </si>
  <si>
    <t>Supply, deliver and install Apron Rail: 1.5 m rail with 50 Apron hangers - Product code AE.1009 &amp; PS0.10.5001 or similar</t>
  </si>
  <si>
    <t>Supply, deliver and install Bench Hygiene Lobby: 2000 x 457 x 356 mm - Product code AE.1001 or similar approved</t>
  </si>
  <si>
    <t>Supply, deliver and install Pallet Jack: PHT stainless steel food safe - Product code ST.15.009.N or similar approved</t>
  </si>
  <si>
    <t>Supply, deliver and install HDPE Tank: 3m diameter x 1.2m with centre drain - Custom made</t>
  </si>
  <si>
    <t>Supply, deliver and install PHT Stainless Steel Washing Basin: Aquaflow 20550-W (445 x 425mm) or similar approved</t>
  </si>
  <si>
    <t>Supply, deliver and install PHT Stainless Steel Double Washing Basin: Aquaflow 20550-2W (445 x 800mm) or similar approved</t>
  </si>
  <si>
    <t>Estimate Amount</t>
  </si>
  <si>
    <t>calcutations</t>
  </si>
  <si>
    <t>PC Sum</t>
  </si>
  <si>
    <t>Mark up of item above</t>
  </si>
  <si>
    <t>A2.1.1</t>
  </si>
  <si>
    <t>A2.2.1</t>
  </si>
  <si>
    <t>A2.2.2</t>
  </si>
  <si>
    <t>A2.2.3</t>
  </si>
  <si>
    <t>A2.2.4</t>
  </si>
  <si>
    <t>A2.2.5</t>
  </si>
  <si>
    <t>A2.2.6</t>
  </si>
  <si>
    <t>Construction sign boards c/w health and safety signages</t>
  </si>
  <si>
    <t xml:space="preserve">Provision and conduct of COVID19/medical screening of all site visits and labors. </t>
  </si>
  <si>
    <t>Month</t>
  </si>
  <si>
    <t>Provision of Covid19 preventive kit including face mask, hands washing station/sanitizing.</t>
  </si>
  <si>
    <t>Provisioning and Complying with all Operational Health and Safety regulations and obligations for construction purposes, including and not limited to safety file, full time safety officer, PPE, medical kit, health and safety reporting, covid19 respiratory protection gear, non-contact thermometers, hand sanitizer stands, etc.</t>
  </si>
  <si>
    <t>8.4.3</t>
  </si>
  <si>
    <t>General Responsibilities and other Time-related Obligations</t>
  </si>
  <si>
    <t>A2.3.1</t>
  </si>
  <si>
    <t>A2.3.2</t>
  </si>
  <si>
    <t>A2.3.3</t>
  </si>
  <si>
    <t>PSAA 8.4.4</t>
  </si>
  <si>
    <t>Insurance</t>
  </si>
  <si>
    <t>Sums Stated Provisionally by the  Engineer</t>
  </si>
  <si>
    <t xml:space="preserve">Provide a sum for printing of construction drawings and lamination for site office; and site stationery </t>
  </si>
  <si>
    <t>PSAA 8.4.3</t>
  </si>
  <si>
    <t>A2.5</t>
  </si>
  <si>
    <t>A2.4</t>
  </si>
  <si>
    <t>A2.5.1</t>
  </si>
  <si>
    <t>A2.5.2</t>
  </si>
  <si>
    <t>Charges and profit on item A2.5.1 above</t>
  </si>
  <si>
    <t>A2.5.3</t>
  </si>
  <si>
    <t>A2.5.4</t>
  </si>
  <si>
    <t>Occupational Health &amp; Safety Auditor</t>
  </si>
  <si>
    <t>Provisional Sum for Appointment of Occupational Health and Safety Auditor on behalf of the LDA. Auditor to conduct 3 visits as well as present report at monthly meeting.</t>
  </si>
  <si>
    <r>
      <t xml:space="preserve">% Mark-up on Item B2.8.1 </t>
    </r>
    <r>
      <rPr>
        <b/>
        <i/>
        <sz val="9"/>
        <rFont val="Arial"/>
        <family val="2"/>
      </rPr>
      <t>(Not above 5%)</t>
    </r>
  </si>
  <si>
    <t>A2.6</t>
  </si>
  <si>
    <t>A2.6.1</t>
  </si>
  <si>
    <t>A2.6.2</t>
  </si>
  <si>
    <t>Allowance for Aquaculture Specialist consultations by the engineer and contractor during construction</t>
  </si>
  <si>
    <t>8.2.9</t>
  </si>
  <si>
    <t>Site clearance and transportation of materials and debris to unspecified sites and dump</t>
  </si>
  <si>
    <t>m³.km</t>
  </si>
  <si>
    <t>Rehabilitation of the borrow pit according to the Environmental Management Plan</t>
  </si>
  <si>
    <t>SANS 1200A</t>
  </si>
  <si>
    <t xml:space="preserve">DAYWORKS </t>
  </si>
  <si>
    <t>Labour Rates</t>
  </si>
  <si>
    <t xml:space="preserve">Daywork Labour </t>
  </si>
  <si>
    <t>hour</t>
  </si>
  <si>
    <t>Qualified Artisans</t>
  </si>
  <si>
    <t xml:space="preserve"> Labourer</t>
  </si>
  <si>
    <t>Equipment Rates</t>
  </si>
  <si>
    <t xml:space="preserve">Plant hire  :  Work Rates on Site </t>
  </si>
  <si>
    <t xml:space="preserve">Crane 20 t - 35 t capacity </t>
  </si>
  <si>
    <t xml:space="preserve">TLB 60 kW - 70 kW </t>
  </si>
  <si>
    <t xml:space="preserve">Bulldozer 160 kW - 170 kW </t>
  </si>
  <si>
    <t xml:space="preserve">Motor graders 150 kW - 160 kW </t>
  </si>
  <si>
    <t xml:space="preserve">Wheel excavators 0,4 - 1,25m³ bucket size </t>
  </si>
  <si>
    <t xml:space="preserve">Water tankers 4 000  - 20 000 litre </t>
  </si>
  <si>
    <t xml:space="preserve">6m³ Tip trucks </t>
  </si>
  <si>
    <t xml:space="preserve">Plate compactors &amp; tampers </t>
  </si>
  <si>
    <t xml:space="preserve">Dumpers 0,5m³ (Hydraulic tip) </t>
  </si>
  <si>
    <t>Mono pump with 80mm DN outlet (diesel driven) 2.2 - 7.5 kW</t>
  </si>
  <si>
    <t xml:space="preserve">Arc-welding unit (300 A) </t>
  </si>
  <si>
    <t>10 kVA (petrol) 220V Generator</t>
  </si>
  <si>
    <t>30 kVA (diesel) 380V - 3ph Generator</t>
  </si>
  <si>
    <t>Electricity Related</t>
  </si>
  <si>
    <t>A3.1.1</t>
  </si>
  <si>
    <t>A3.2.4</t>
  </si>
  <si>
    <t>A3.6</t>
  </si>
  <si>
    <t>A4</t>
  </si>
  <si>
    <t>A4.1</t>
  </si>
  <si>
    <t>A4.1.1</t>
  </si>
  <si>
    <t>A4.1.2</t>
  </si>
  <si>
    <t>A4.1.3</t>
  </si>
  <si>
    <t>A4.1.4</t>
  </si>
  <si>
    <t>A4.1.5</t>
  </si>
  <si>
    <t>A4.1.6</t>
  </si>
  <si>
    <t>A4.1.7</t>
  </si>
  <si>
    <t>A4.1.8</t>
  </si>
  <si>
    <t>A4.1.9</t>
  </si>
  <si>
    <t>A4.1.10</t>
  </si>
  <si>
    <t>A4.1.11</t>
  </si>
  <si>
    <t>A4.2</t>
  </si>
  <si>
    <t>A4.2.1</t>
  </si>
  <si>
    <t>A4.2.2</t>
  </si>
  <si>
    <t>A4.2.3</t>
  </si>
  <si>
    <t>A4.2.4</t>
  </si>
  <si>
    <t>A4.2.5</t>
  </si>
  <si>
    <t>A4.2.6</t>
  </si>
  <si>
    <t>A4.2.7</t>
  </si>
  <si>
    <t>A4.2.8</t>
  </si>
  <si>
    <t>A4.2.9</t>
  </si>
  <si>
    <t>A4.2.10</t>
  </si>
  <si>
    <t>A4.2.11</t>
  </si>
  <si>
    <t>A4.2.12</t>
  </si>
  <si>
    <t>A4.2.13</t>
  </si>
  <si>
    <t>A4.2.14</t>
  </si>
  <si>
    <r>
      <t xml:space="preserve">Excavation of </t>
    </r>
    <r>
      <rPr>
        <b/>
        <sz val="9"/>
        <rFont val="Arial"/>
        <family val="2"/>
      </rPr>
      <t>hard rock</t>
    </r>
    <r>
      <rPr>
        <sz val="9"/>
        <rFont val="Arial"/>
        <family val="2"/>
      </rPr>
      <t xml:space="preserve"> conditions</t>
    </r>
  </si>
  <si>
    <t xml:space="preserve">TOMPI SELEKA AGRICULTURAL COLLEGE - FISH PROCESSING PLANT </t>
  </si>
  <si>
    <t>Remove and stockpile 100mm layer of topsoil</t>
  </si>
  <si>
    <t>Excavate and use to backfill foundations for flush channels and flush pits</t>
  </si>
  <si>
    <t>Excavate and use to backfill all wall foundations</t>
  </si>
  <si>
    <t>Excavate and stockpile for backfill of effluent handling canals</t>
  </si>
  <si>
    <t>Excavate and use for backfill of Fat Trap sump</t>
  </si>
  <si>
    <t>Provision for conducting professional tests when instructed by the Engineer</t>
  </si>
  <si>
    <t>A2.6.5</t>
  </si>
  <si>
    <t>A2.6.6</t>
  </si>
  <si>
    <t>Charges and profit on item A2.6.5 above</t>
  </si>
  <si>
    <t>Charges and profit on item A2.5.3 above</t>
  </si>
  <si>
    <t xml:space="preserve">Overheads, charges and profit on item C1.6 above </t>
  </si>
  <si>
    <t>C3.9</t>
  </si>
  <si>
    <t>C3.10</t>
  </si>
  <si>
    <r>
      <t xml:space="preserve">Overheads, charges and profit on Items C3.1 to C3.3 above </t>
    </r>
    <r>
      <rPr>
        <b/>
        <sz val="10"/>
        <rFont val="Arial"/>
        <family val="2"/>
      </rPr>
      <t>(max 10%)</t>
    </r>
  </si>
  <si>
    <t>BROUGHT FORWARD</t>
  </si>
  <si>
    <t>Foundation: Construction and Finishes</t>
  </si>
  <si>
    <t>30mm self levelling screed (Pratliperl or similar approved)</t>
  </si>
  <si>
    <t>Supply, deliver, install / construct 80mm Structural Concrete floor complete with expansion joints and sealant</t>
  </si>
  <si>
    <t>Supply, deliver, install / construct 150mm High Quality Non Slip Screeded Concrete floor with 30mm layer Pratliperl insulation or similar approved self levelling screed finish complete with expansion joints and sealant</t>
  </si>
  <si>
    <t>Supply, deliver, install / construct 80mm Concrete apron around structure, 1m wide complete with expansion joints and sealant</t>
  </si>
  <si>
    <t>Concrete 20/19</t>
  </si>
  <si>
    <t>Supply, deliver and install / construct Brickwork 260mm cavity wall (Masonry brick/Paint) complete with mortar, ties etc. Clay bricks to SABS 227-1986</t>
  </si>
  <si>
    <t>Supply, deliver and install / construct Brickwork 260mm cavity wall (Masonry brick/Stocks) complete with mortar, ties etc. Clay bricks to SABS 227-1986</t>
  </si>
  <si>
    <t>Supply, deliver and install / construct Brickwork 260mm cavity wall (Masonry brick/Tiles) complete with mortar, ties etc. Clay bricks to SABS 227-1986</t>
  </si>
  <si>
    <t>Supply, deliver and install / construct Brickwork 260mm cavity wall (Masonry paint both wall sides) complete with mortar, ties etc. Clay bricks to SABS 227-1986</t>
  </si>
  <si>
    <t>Supply, deliver and install / construct Brickwork 260mm cavity wall (Masonry paint / Tiles) complete with mortar, ties etc. Clay bricks to SABS 227-1986</t>
  </si>
  <si>
    <t>Supply, deliver and install / construct Brickwork 260mm cavity wall (Masonry paint both sides) complete with mortar, ties etc. Clay bricks to SABS 227-1986</t>
  </si>
  <si>
    <t>Supply, deliver, install / construct 150mm Generic Concrete floor complete with expansion joints and sealant</t>
  </si>
  <si>
    <t xml:space="preserve">600 high x 1800 wide 340 casement PTT186 window </t>
  </si>
  <si>
    <t xml:space="preserve">600 high x 600 wide 340 casement PT66 window </t>
  </si>
  <si>
    <t xml:space="preserve">600 high x 2400 wide 340 casement PTT246 window </t>
  </si>
  <si>
    <t xml:space="preserve">1500 high x 2400 wide 340 casement PTT2415 window </t>
  </si>
  <si>
    <t>900 high x 1800 wide HS189 window</t>
  </si>
  <si>
    <t>1210 high x 1200 wide Plain Composite Fixed Pane window</t>
  </si>
  <si>
    <r>
      <t xml:space="preserve">Supply, deliver and install / construct window frames complete with glazing and putty and 45 degree brick sills as well as burglar proofing, </t>
    </r>
    <r>
      <rPr>
        <b/>
        <i/>
        <sz val="9"/>
        <rFont val="Arial"/>
        <family val="2"/>
      </rPr>
      <t xml:space="preserve">Wispeco </t>
    </r>
    <r>
      <rPr>
        <b/>
        <sz val="9"/>
        <rFont val="Arial"/>
        <family val="2"/>
      </rPr>
      <t>or similar approved</t>
    </r>
  </si>
  <si>
    <t>TOMPI SELEKA AGRICULTURAL COLLEGE - FISH PROCESSING PLANT</t>
  </si>
  <si>
    <t>Supply, deliver and install 4 Core 25mm² PVC SWA electric cable from ESKOM transformer to the processing plant</t>
  </si>
  <si>
    <t>Lighting Fittings</t>
  </si>
  <si>
    <t>Supply, deliver and install Hygiene Washing Main Station: PHT MS 0440 NeXT complete with all accessories or similar approved</t>
  </si>
  <si>
    <t>Supply, deliver and install Locker, Mesh 8 door: 380 x 380 mm - Product code PS.04.08.50x25 or similar approved</t>
  </si>
  <si>
    <t>Supply, deliver and install Hair-net Dispenser - Type 28211, HT.1066 or similar approved</t>
  </si>
  <si>
    <t>Supply, deliver and install Hygiene Washing Satelite Station: PHT SU 0150 NeXT complete with all accessories or similar approved</t>
  </si>
  <si>
    <t>Supply, deliver and install Boot rack: 1.5 m x 5 pair rack - Stainless Steel Product code PS.10.1007 or similar approved</t>
  </si>
  <si>
    <t>Supply, deliver and install Coat Rack: H62 Coat Hook for 20 Coats (1700 x 174 x 55 mm) - Product code PS.10.1020 or similar approved</t>
  </si>
  <si>
    <t>Supply, deliver and install Shoe Rack: 5 pair shoes - Product code PS.10.4001 or similar approved</t>
  </si>
  <si>
    <t>Supply, deliver and install Industrial laundry equipment (washer and dryer) as per the Engineer's instruction</t>
  </si>
  <si>
    <t>Supply, deliver and install Electronic Scale BWS BB-4050-1 - Floor type (60kg x 20g) or similar approved</t>
  </si>
  <si>
    <t>Overheads, charges and profit on items F1.4 above (Max 5%)</t>
  </si>
  <si>
    <t>F1.10</t>
  </si>
  <si>
    <t>Overheads, charges and profit on items F1.15 above (Max 5%)</t>
  </si>
  <si>
    <t>Total Amount</t>
  </si>
  <si>
    <t>TOMPI SELEKA AGRICULTURAL COLLEGE</t>
  </si>
  <si>
    <t>FISH PROCESSING PLANT</t>
  </si>
  <si>
    <t>Add 15% VAT to Sub-total B</t>
  </si>
  <si>
    <t>Provision training to beneficiaries and operators (incl. lecturers) by an approved specialist complete with compilation of operational and maintenance manual</t>
  </si>
  <si>
    <r>
      <t xml:space="preserve">Supply, deliver, install/ construct 150mm Structural Concrete floor with 30mm layer </t>
    </r>
    <r>
      <rPr>
        <i/>
        <sz val="9"/>
        <rFont val="Arial"/>
        <family val="2"/>
      </rPr>
      <t>Pratliperl</t>
    </r>
    <r>
      <rPr>
        <sz val="9"/>
        <rFont val="Arial"/>
        <family val="2"/>
      </rPr>
      <t xml:space="preserve"> insulation or similar approved and Industrial tile finish complete with expansion joints and sealant</t>
    </r>
  </si>
  <si>
    <r>
      <t>30mm self levelling screed (</t>
    </r>
    <r>
      <rPr>
        <i/>
        <sz val="9"/>
        <rFont val="Arial"/>
        <family val="2"/>
      </rPr>
      <t>Pratliperl</t>
    </r>
    <r>
      <rPr>
        <sz val="9"/>
        <rFont val="Arial"/>
        <family val="2"/>
      </rPr>
      <t xml:space="preserve"> or similar approved)</t>
    </r>
  </si>
  <si>
    <t>Supply, deliver and install Hand Hygiene Station with Turnstile: Mano Control type 23745 automatic disinfectant dispenser or similar approved</t>
  </si>
  <si>
    <t>F3</t>
  </si>
  <si>
    <t>Provision for installation of existing equipment, complete with transportation from the container in Polokwane to site</t>
  </si>
  <si>
    <t>Delivery and Instalation of Existing Equipment</t>
  </si>
  <si>
    <t>F3.1</t>
  </si>
  <si>
    <t>F3.2</t>
  </si>
  <si>
    <t xml:space="preserve">Supply, deliver and install Dual Eectricty/ Solar Water Heater: Kwikot 250 litre or similar approved, PVC Conduits, wiring and connect to wiring complete per point. </t>
  </si>
  <si>
    <t>Overheads, charges and profit on items F3.1 above (Max 5%)</t>
  </si>
  <si>
    <t>Provision for the supply, deliver and install all other fittings necessary to connect main supply pipe to processing plant complete with all water reticulation systems intallation and water meter</t>
  </si>
  <si>
    <t xml:space="preserve">Supply, deliver and install all plumbing from WC's and kitchen to existing network </t>
  </si>
  <si>
    <t>Water meter c/w necessary connectors</t>
  </si>
  <si>
    <t>Supply, deliver and install Stainless underground Floor Trap and drain as per the engineer's instruction</t>
  </si>
  <si>
    <t>Supply, deliver, install and construct roofing sheets as instructed by the engineer and Chromadek Fascia to match colour of Insulated Chromadek roof sheet, including measuring and cutting on site, complete with fasteners, rivets and sealing as required as per manufacturers specifications.</t>
  </si>
  <si>
    <t>Prov. Sum</t>
  </si>
  <si>
    <t>Supply, deliver and install paving complete with compaction to 90% MOD AASHTO and layered ground material, levelling sand, 250 micron PVC/HDPE sheeting and paving blocks</t>
  </si>
  <si>
    <t xml:space="preserve">Overheads, charges and profit on item D3,3,1 and D3,3,2 above </t>
  </si>
  <si>
    <t>Add 10% of above Sub-total A for Contigencies</t>
  </si>
  <si>
    <t>LIMPOPO DEPARTMENT OF AFRICULTURE AND RURAL DEVELOPMENT</t>
  </si>
  <si>
    <t>TOMPI SELEKA AFRICULTURAL COLLEFE - FISH PROCESSINF PLANT</t>
  </si>
  <si>
    <t>Provision for supply and install gates as per engineer's instruction</t>
  </si>
  <si>
    <t>D3.1.2</t>
  </si>
  <si>
    <t>D3.2.3</t>
  </si>
  <si>
    <t>D3,3</t>
  </si>
  <si>
    <t>Provision for the delivery and installation of existing equipment stored in storage (Polokwane)</t>
  </si>
  <si>
    <t xml:space="preserve">Overheads, charges and profit on item D3,3 above </t>
  </si>
  <si>
    <t xml:space="preserve">Overheads, charges and profit on item D3,2,1 and D3,2,2 above </t>
  </si>
  <si>
    <t>D3,3,1</t>
  </si>
  <si>
    <t>2-way distance travelled for the delivery of equipment and materials from Polokwane (Ladanna) for up to 1000kg</t>
  </si>
  <si>
    <t>D3,3,2</t>
  </si>
  <si>
    <t>D3,3,3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</si>
</sst>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quot;R&quot;\ #,##0;[Red]&quot;R&quot;\ \-#,##0"/>
    <numFmt numFmtId="165" formatCode="_ * #,##0.00_ ;_ * \-#,##0.00_ ;_ * &quot;-&quot;??_ ;_ @_ "/>
    <numFmt numFmtId="166" formatCode="_(* #,##0.00_);_(* \(#,##0.00\);_(* &quot;-&quot;??_);_(@_)"/>
    <numFmt numFmtId="167" formatCode="0.0"/>
    <numFmt numFmtId="168" formatCode="&quot;E&quot;#,##0.0_);[Red]\(&quot;E&quot;#,##0.0\)"/>
    <numFmt numFmtId="169" formatCode="&quot;R&quot;\ #,##0.00"/>
    <numFmt numFmtId="170" formatCode="0.0%"/>
  </numFmts>
  <fonts count="54" x14ac:knownFonts="1">
    <font>
      <sz val="10"/>
      <name val="Arial"/>
    </font>
    <font>
      <sz val="10"/>
      <name val="Arial"/>
      <family val="2"/>
    </font>
    <font>
      <sz val="8"/>
      <name val="Arial"/>
      <family val="2"/>
    </font>
    <font>
      <b/>
      <sz val="10"/>
      <name val="Arial"/>
      <family val="2"/>
    </font>
    <font>
      <b/>
      <sz val="8"/>
      <name val="Arial"/>
      <family val="2"/>
    </font>
    <font>
      <sz val="9"/>
      <name val="Arial"/>
      <family val="2"/>
    </font>
    <font>
      <b/>
      <sz val="9"/>
      <name val="Arial"/>
      <family val="2"/>
    </font>
    <font>
      <sz val="10"/>
      <name val="Arial"/>
      <family val="2"/>
    </font>
    <font>
      <b/>
      <sz val="11"/>
      <name val="Arial"/>
      <family val="2"/>
    </font>
    <font>
      <b/>
      <sz val="11"/>
      <name val="Arial"/>
      <family val="2"/>
    </font>
    <font>
      <b/>
      <u/>
      <sz val="10"/>
      <name val="Arial"/>
      <family val="2"/>
    </font>
    <font>
      <sz val="10"/>
      <color indexed="8"/>
      <name val="Arial"/>
      <family val="2"/>
    </font>
    <font>
      <b/>
      <sz val="10"/>
      <color indexed="8"/>
      <name val="Arial"/>
      <family val="2"/>
    </font>
    <font>
      <b/>
      <sz val="12"/>
      <name val="Arial"/>
      <family val="2"/>
    </font>
    <font>
      <sz val="10"/>
      <name val="Arial"/>
      <family val="2"/>
    </font>
    <font>
      <sz val="10"/>
      <color indexed="14"/>
      <name val="Arial"/>
      <family val="2"/>
    </font>
    <font>
      <b/>
      <sz val="10"/>
      <color indexed="14"/>
      <name val="Arial"/>
      <family val="2"/>
    </font>
    <font>
      <b/>
      <sz val="9"/>
      <color indexed="14"/>
      <name val="Arial"/>
      <family val="2"/>
    </font>
    <font>
      <sz val="10"/>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u/>
      <sz val="10"/>
      <name val="Times New Roman"/>
      <family val="1"/>
    </font>
    <font>
      <b/>
      <sz val="12"/>
      <name val="Arial"/>
      <family val="2"/>
    </font>
    <font>
      <u/>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sz val="12"/>
      <name val="Arial"/>
      <family val="2"/>
    </font>
    <font>
      <u/>
      <sz val="9"/>
      <name val="Arial"/>
      <family val="2"/>
    </font>
    <font>
      <sz val="9"/>
      <color indexed="14"/>
      <name val="Arial"/>
      <family val="2"/>
    </font>
    <font>
      <b/>
      <sz val="9"/>
      <color indexed="14"/>
      <name val="Arial"/>
      <family val="2"/>
    </font>
    <font>
      <i/>
      <sz val="9"/>
      <name val="Arial"/>
      <family val="2"/>
    </font>
    <font>
      <u/>
      <sz val="10"/>
      <name val="Arial"/>
      <family val="2"/>
    </font>
    <font>
      <sz val="10"/>
      <color theme="1"/>
      <name val="Arial"/>
      <family val="2"/>
    </font>
    <font>
      <sz val="9"/>
      <color indexed="8"/>
      <name val="Arial"/>
      <family val="2"/>
    </font>
    <font>
      <b/>
      <sz val="9"/>
      <color indexed="8"/>
      <name val="Arial"/>
      <family val="2"/>
    </font>
    <font>
      <sz val="9"/>
      <color rgb="FF000000"/>
      <name val="Arial"/>
      <family val="2"/>
    </font>
    <font>
      <sz val="9"/>
      <color theme="1"/>
      <name val="Arial"/>
      <family val="2"/>
    </font>
    <font>
      <b/>
      <u/>
      <sz val="9"/>
      <name val="Arial"/>
      <family val="2"/>
    </font>
    <font>
      <b/>
      <i/>
      <sz val="9"/>
      <name val="Arial"/>
      <family val="2"/>
    </font>
    <font>
      <b/>
      <u/>
      <sz val="1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5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7" fillId="0" borderId="0"/>
    <xf numFmtId="0" fontId="7" fillId="0" borderId="0"/>
    <xf numFmtId="0" fontId="40" fillId="0" borderId="0"/>
    <xf numFmtId="0" fontId="7" fillId="23" borderId="7" applyNumberFormat="0" applyFont="0" applyAlignment="0" applyProtection="0"/>
    <xf numFmtId="0" fontId="32" fillId="0" borderId="0"/>
    <xf numFmtId="0" fontId="33" fillId="0" borderId="8" applyNumberFormat="0" applyFill="0" applyBorder="0" applyProtection="0">
      <alignment vertical="center" wrapText="1"/>
    </xf>
    <xf numFmtId="0" fontId="34" fillId="0" borderId="0"/>
    <xf numFmtId="0" fontId="35" fillId="20"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cellStyleXfs>
  <cellXfs count="1059">
    <xf numFmtId="0" fontId="0" fillId="0" borderId="0" xfId="0"/>
    <xf numFmtId="0" fontId="0" fillId="0" borderId="0" xfId="0" applyAlignment="1">
      <alignment vertical="top"/>
    </xf>
    <xf numFmtId="0" fontId="5" fillId="0" borderId="11" xfId="0" applyFont="1" applyBorder="1" applyAlignment="1">
      <alignment vertical="top"/>
    </xf>
    <xf numFmtId="3" fontId="5" fillId="0" borderId="11" xfId="0" applyNumberFormat="1" applyFont="1" applyBorder="1" applyAlignment="1">
      <alignment horizontal="center" vertical="top"/>
    </xf>
    <xf numFmtId="0" fontId="5" fillId="0" borderId="12" xfId="0" applyFont="1" applyBorder="1" applyAlignment="1">
      <alignment vertical="top"/>
    </xf>
    <xf numFmtId="3" fontId="5" fillId="0" borderId="12" xfId="0" applyNumberFormat="1" applyFont="1" applyBorder="1" applyAlignment="1">
      <alignment horizontal="center" vertical="top"/>
    </xf>
    <xf numFmtId="3" fontId="0" fillId="0" borderId="0" xfId="0" applyNumberFormat="1" applyAlignment="1">
      <alignment horizontal="center" vertical="top"/>
    </xf>
    <xf numFmtId="4" fontId="0" fillId="0" borderId="0" xfId="0" applyNumberFormat="1"/>
    <xf numFmtId="0" fontId="3" fillId="0" borderId="11" xfId="0" applyFont="1" applyBorder="1" applyAlignment="1">
      <alignment horizontal="center"/>
    </xf>
    <xf numFmtId="0" fontId="3" fillId="0" borderId="11" xfId="0" applyFont="1" applyBorder="1" applyAlignment="1">
      <alignment horizontal="left"/>
    </xf>
    <xf numFmtId="0" fontId="3" fillId="0" borderId="11" xfId="0" applyFont="1" applyBorder="1" applyAlignment="1">
      <alignment horizontal="center" vertical="top" wrapText="1"/>
    </xf>
    <xf numFmtId="0" fontId="7" fillId="0" borderId="0" xfId="0" applyFont="1"/>
    <xf numFmtId="0" fontId="7" fillId="0" borderId="11" xfId="0" applyFont="1" applyBorder="1"/>
    <xf numFmtId="0" fontId="7" fillId="0" borderId="12" xfId="0" applyFont="1" applyBorder="1"/>
    <xf numFmtId="0" fontId="0" fillId="0" borderId="0" xfId="0" applyAlignment="1">
      <alignment horizontal="center" vertical="top"/>
    </xf>
    <xf numFmtId="0" fontId="0" fillId="0" borderId="0" xfId="0" applyAlignment="1">
      <alignment horizont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3" fillId="0" borderId="13" xfId="0" applyFont="1" applyBorder="1" applyAlignment="1">
      <alignment horizontal="center"/>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xf>
    <xf numFmtId="0" fontId="7" fillId="0" borderId="15" xfId="0" applyFont="1" applyBorder="1" applyAlignment="1">
      <alignment horizontal="center"/>
    </xf>
    <xf numFmtId="0" fontId="7" fillId="0" borderId="16" xfId="0" applyFont="1" applyBorder="1"/>
    <xf numFmtId="0" fontId="7" fillId="0" borderId="15" xfId="0" applyFont="1" applyBorder="1"/>
    <xf numFmtId="0" fontId="3" fillId="0" borderId="0" xfId="0" applyFont="1"/>
    <xf numFmtId="0" fontId="7" fillId="0" borderId="17" xfId="0" applyFont="1" applyBorder="1"/>
    <xf numFmtId="0" fontId="3" fillId="0" borderId="12" xfId="0" applyFont="1" applyBorder="1" applyAlignment="1">
      <alignment horizontal="center"/>
    </xf>
    <xf numFmtId="4" fontId="3" fillId="0" borderId="18" xfId="0" applyNumberFormat="1" applyFont="1" applyBorder="1" applyAlignment="1">
      <alignment horizontal="center"/>
    </xf>
    <xf numFmtId="0" fontId="7" fillId="0" borderId="13" xfId="0" applyFont="1" applyBorder="1" applyAlignment="1">
      <alignment vertical="top" wrapText="1"/>
    </xf>
    <xf numFmtId="0" fontId="7" fillId="0" borderId="13" xfId="0" quotePrefix="1" applyFont="1" applyBorder="1" applyAlignment="1">
      <alignment horizontal="left" vertical="top"/>
    </xf>
    <xf numFmtId="3" fontId="7" fillId="0" borderId="13" xfId="0" applyNumberFormat="1" applyFont="1" applyBorder="1" applyAlignment="1">
      <alignment horizontal="center"/>
    </xf>
    <xf numFmtId="0" fontId="7" fillId="0" borderId="13" xfId="0" applyFont="1" applyBorder="1" applyAlignment="1">
      <alignment horizontal="center"/>
    </xf>
    <xf numFmtId="0" fontId="7" fillId="0" borderId="13" xfId="0" applyFont="1" applyBorder="1" applyAlignment="1">
      <alignment horizontal="center" vertical="top"/>
    </xf>
    <xf numFmtId="3" fontId="7" fillId="0" borderId="13" xfId="0" quotePrefix="1" applyNumberFormat="1" applyFont="1" applyBorder="1" applyAlignment="1">
      <alignment horizontal="center"/>
    </xf>
    <xf numFmtId="0" fontId="7" fillId="0" borderId="13" xfId="0" applyFont="1" applyBorder="1" applyAlignment="1">
      <alignment vertical="top"/>
    </xf>
    <xf numFmtId="0" fontId="7" fillId="0" borderId="13" xfId="0" applyFont="1" applyBorder="1"/>
    <xf numFmtId="0" fontId="3" fillId="0" borderId="19" xfId="0" applyFont="1" applyBorder="1" applyAlignment="1">
      <alignment horizontal="center"/>
    </xf>
    <xf numFmtId="0" fontId="3" fillId="0" borderId="20" xfId="0" applyFont="1" applyBorder="1" applyAlignment="1">
      <alignment horizontal="center"/>
    </xf>
    <xf numFmtId="49" fontId="7" fillId="0" borderId="21"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0" fontId="3" fillId="0" borderId="23" xfId="0" applyFont="1" applyBorder="1" applyAlignment="1">
      <alignment horizontal="center"/>
    </xf>
    <xf numFmtId="0" fontId="3" fillId="0" borderId="24" xfId="0" applyFont="1" applyBorder="1" applyAlignment="1">
      <alignment horizontal="center"/>
    </xf>
    <xf numFmtId="0" fontId="7" fillId="0" borderId="25" xfId="0" applyFont="1" applyBorder="1" applyAlignment="1">
      <alignment horizontal="right"/>
    </xf>
    <xf numFmtId="0" fontId="7" fillId="0" borderId="26" xfId="0" applyFont="1" applyBorder="1"/>
    <xf numFmtId="0" fontId="5" fillId="0" borderId="16" xfId="0" applyFont="1" applyBorder="1" applyAlignment="1">
      <alignment vertical="top"/>
    </xf>
    <xf numFmtId="0" fontId="5" fillId="0" borderId="15" xfId="0" applyFont="1" applyBorder="1" applyAlignment="1">
      <alignment vertical="top"/>
    </xf>
    <xf numFmtId="0" fontId="5" fillId="0" borderId="0" xfId="0" applyFont="1" applyAlignment="1">
      <alignment horizontal="center" vertical="top"/>
    </xf>
    <xf numFmtId="3" fontId="5" fillId="0" borderId="0" xfId="0" applyNumberFormat="1" applyFont="1" applyAlignment="1">
      <alignment horizontal="center" vertical="top"/>
    </xf>
    <xf numFmtId="0" fontId="5" fillId="0" borderId="17" xfId="0" applyFont="1" applyBorder="1" applyAlignment="1">
      <alignment vertical="top"/>
    </xf>
    <xf numFmtId="0" fontId="3" fillId="0" borderId="19" xfId="0" applyFont="1" applyBorder="1" applyAlignment="1">
      <alignment horizontal="center" vertical="top"/>
    </xf>
    <xf numFmtId="0" fontId="3" fillId="0" borderId="27" xfId="0" applyFont="1" applyBorder="1" applyAlignment="1">
      <alignment horizontal="center" vertical="top"/>
    </xf>
    <xf numFmtId="3" fontId="3" fillId="0" borderId="27" xfId="0" applyNumberFormat="1" applyFont="1" applyBorder="1" applyAlignment="1">
      <alignment horizontal="center" vertical="top"/>
    </xf>
    <xf numFmtId="0" fontId="5" fillId="0" borderId="0" xfId="0" applyFont="1" applyAlignment="1">
      <alignment vertical="top"/>
    </xf>
    <xf numFmtId="4" fontId="3" fillId="0" borderId="28" xfId="0" applyNumberFormat="1" applyFont="1" applyBorder="1" applyAlignment="1">
      <alignment horizontal="center" vertical="top"/>
    </xf>
    <xf numFmtId="0" fontId="3" fillId="0" borderId="29" xfId="0" applyFont="1" applyBorder="1" applyAlignment="1">
      <alignment horizontal="center" vertical="top"/>
    </xf>
    <xf numFmtId="3" fontId="3" fillId="0" borderId="29" xfId="0" applyNumberFormat="1" applyFont="1" applyBorder="1" applyAlignment="1">
      <alignment horizontal="center" vertical="top"/>
    </xf>
    <xf numFmtId="4" fontId="3" fillId="0" borderId="29" xfId="0" applyNumberFormat="1" applyFont="1" applyBorder="1" applyAlignment="1">
      <alignment horizontal="center" vertical="top"/>
    </xf>
    <xf numFmtId="4" fontId="3" fillId="0" borderId="30" xfId="0" applyNumberFormat="1" applyFont="1" applyBorder="1" applyAlignment="1">
      <alignment horizontal="center" vertical="top"/>
    </xf>
    <xf numFmtId="0" fontId="3" fillId="0" borderId="20" xfId="0" applyFont="1" applyBorder="1" applyAlignment="1">
      <alignment horizontal="center" vertical="top"/>
    </xf>
    <xf numFmtId="0" fontId="0" fillId="0" borderId="12" xfId="0" applyBorder="1" applyAlignment="1">
      <alignment vertical="top"/>
    </xf>
    <xf numFmtId="0" fontId="0" fillId="0" borderId="12" xfId="0" applyBorder="1" applyAlignment="1">
      <alignment horizontal="center" vertical="top"/>
    </xf>
    <xf numFmtId="3" fontId="0" fillId="0" borderId="12" xfId="0" applyNumberFormat="1" applyBorder="1" applyAlignment="1">
      <alignment horizontal="center" vertical="top"/>
    </xf>
    <xf numFmtId="0" fontId="5" fillId="0" borderId="11" xfId="0" applyFont="1" applyBorder="1" applyAlignment="1">
      <alignment horizontal="justify" vertical="top"/>
    </xf>
    <xf numFmtId="0" fontId="5" fillId="0" borderId="12" xfId="0" applyFont="1" applyBorder="1" applyAlignment="1">
      <alignment horizontal="justify" vertical="top"/>
    </xf>
    <xf numFmtId="0" fontId="3" fillId="0" borderId="0" xfId="0" applyFont="1" applyAlignment="1">
      <alignment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9" fillId="0" borderId="0" xfId="0" applyFont="1" applyAlignment="1" applyProtection="1">
      <alignment horizontal="center"/>
      <protection locked="0"/>
    </xf>
    <xf numFmtId="4" fontId="0" fillId="0" borderId="12" xfId="0" applyNumberFormat="1" applyBorder="1" applyAlignment="1">
      <alignment vertical="top"/>
    </xf>
    <xf numFmtId="0" fontId="9" fillId="0" borderId="0" xfId="0" applyFont="1" applyAlignment="1" applyProtection="1">
      <alignment vertical="top"/>
      <protection locked="0"/>
    </xf>
    <xf numFmtId="0" fontId="3" fillId="0" borderId="15" xfId="0" applyFont="1" applyBorder="1" applyAlignment="1">
      <alignment horizontal="center" vertical="top"/>
    </xf>
    <xf numFmtId="0" fontId="3" fillId="0" borderId="0" xfId="0" applyFont="1" applyAlignment="1">
      <alignment horizontal="center" vertical="top"/>
    </xf>
    <xf numFmtId="3" fontId="3" fillId="0" borderId="0" xfId="0" applyNumberFormat="1" applyFont="1" applyAlignment="1">
      <alignment horizontal="center" vertical="top"/>
    </xf>
    <xf numFmtId="4" fontId="3" fillId="0" borderId="31" xfId="0" applyNumberFormat="1" applyFont="1" applyBorder="1" applyAlignment="1">
      <alignment horizontal="center" vertical="top"/>
    </xf>
    <xf numFmtId="0" fontId="3" fillId="0" borderId="17" xfId="0" applyFont="1" applyBorder="1" applyAlignment="1">
      <alignment horizontal="center" vertical="top"/>
    </xf>
    <xf numFmtId="0" fontId="3" fillId="0" borderId="12" xfId="0" applyFont="1" applyBorder="1" applyAlignment="1">
      <alignment horizontal="center" vertical="top"/>
    </xf>
    <xf numFmtId="3" fontId="3" fillId="0" borderId="12" xfId="0" applyNumberFormat="1" applyFont="1" applyBorder="1" applyAlignment="1">
      <alignment horizontal="center" vertical="top"/>
    </xf>
    <xf numFmtId="4" fontId="3" fillId="0" borderId="18" xfId="0" applyNumberFormat="1" applyFont="1" applyBorder="1" applyAlignment="1">
      <alignment horizontal="center" vertical="top"/>
    </xf>
    <xf numFmtId="0" fontId="3" fillId="0" borderId="32" xfId="0" applyFont="1" applyBorder="1" applyAlignment="1">
      <alignment horizontal="center" vertical="top"/>
    </xf>
    <xf numFmtId="4" fontId="3" fillId="0" borderId="23" xfId="0" applyNumberFormat="1" applyFont="1" applyBorder="1" applyAlignment="1">
      <alignment horizontal="center" vertical="top"/>
    </xf>
    <xf numFmtId="4" fontId="3" fillId="0" borderId="26" xfId="0" applyNumberFormat="1" applyFont="1" applyBorder="1" applyAlignment="1">
      <alignment horizontal="center" vertical="top"/>
    </xf>
    <xf numFmtId="4" fontId="3" fillId="0" borderId="24" xfId="0" applyNumberFormat="1"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7" fillId="0" borderId="16" xfId="0" applyFont="1" applyBorder="1" applyAlignment="1">
      <alignment vertical="top"/>
    </xf>
    <xf numFmtId="0" fontId="7" fillId="0" borderId="11" xfId="0" applyFont="1" applyBorder="1" applyAlignment="1">
      <alignment vertical="top"/>
    </xf>
    <xf numFmtId="0" fontId="7" fillId="0" borderId="11" xfId="0" applyFont="1" applyBorder="1" applyAlignment="1">
      <alignment horizontal="justify" vertical="top"/>
    </xf>
    <xf numFmtId="0" fontId="7" fillId="0" borderId="11" xfId="0" applyFont="1" applyBorder="1" applyAlignment="1">
      <alignment horizontal="center" vertical="top"/>
    </xf>
    <xf numFmtId="3" fontId="7" fillId="0" borderId="11" xfId="0" applyNumberFormat="1" applyFont="1" applyBorder="1" applyAlignment="1">
      <alignment horizontal="center" vertical="top"/>
    </xf>
    <xf numFmtId="0" fontId="7" fillId="0" borderId="15" xfId="0" applyFont="1" applyBorder="1" applyAlignment="1">
      <alignment vertical="top"/>
    </xf>
    <xf numFmtId="0" fontId="3" fillId="0" borderId="0" xfId="0" applyFont="1" applyAlignment="1" applyProtection="1">
      <alignment vertical="top"/>
      <protection locked="0"/>
    </xf>
    <xf numFmtId="3" fontId="7" fillId="0" borderId="0" xfId="0" applyNumberFormat="1" applyFont="1" applyAlignment="1">
      <alignment horizontal="center" vertical="top"/>
    </xf>
    <xf numFmtId="0" fontId="7" fillId="0" borderId="17" xfId="0" applyFont="1" applyBorder="1" applyAlignment="1">
      <alignment vertical="top"/>
    </xf>
    <xf numFmtId="0" fontId="7" fillId="0" borderId="12" xfId="0" applyFont="1" applyBorder="1" applyAlignment="1">
      <alignment vertical="top"/>
    </xf>
    <xf numFmtId="0" fontId="7" fillId="0" borderId="12" xfId="0" applyFont="1" applyBorder="1" applyAlignment="1">
      <alignment horizontal="justify" vertical="top"/>
    </xf>
    <xf numFmtId="0" fontId="7" fillId="0" borderId="12" xfId="0" applyFont="1" applyBorder="1" applyAlignment="1">
      <alignment horizontal="center" vertical="top"/>
    </xf>
    <xf numFmtId="3" fontId="7" fillId="0" borderId="12" xfId="0" applyNumberFormat="1" applyFont="1" applyBorder="1" applyAlignment="1">
      <alignment horizontal="center" vertical="top"/>
    </xf>
    <xf numFmtId="0" fontId="7" fillId="24" borderId="36" xfId="0" applyFont="1" applyFill="1" applyBorder="1" applyAlignment="1">
      <alignment vertical="top"/>
    </xf>
    <xf numFmtId="0" fontId="7" fillId="24" borderId="36" xfId="0" applyFont="1" applyFill="1" applyBorder="1" applyAlignment="1" applyProtection="1">
      <alignment horizontal="justify" vertical="top" wrapText="1"/>
      <protection locked="0"/>
    </xf>
    <xf numFmtId="0" fontId="7" fillId="24" borderId="36" xfId="0" applyFont="1" applyFill="1" applyBorder="1" applyAlignment="1">
      <alignment horizontal="center"/>
    </xf>
    <xf numFmtId="43" fontId="7" fillId="24" borderId="36" xfId="28" applyFont="1" applyFill="1" applyBorder="1" applyAlignment="1"/>
    <xf numFmtId="0" fontId="7" fillId="24" borderId="0" xfId="0" applyFont="1" applyFill="1" applyAlignment="1">
      <alignment vertical="top"/>
    </xf>
    <xf numFmtId="0" fontId="7" fillId="24" borderId="16" xfId="0" applyFont="1" applyFill="1" applyBorder="1" applyAlignment="1">
      <alignment vertical="top"/>
    </xf>
    <xf numFmtId="0" fontId="7" fillId="24" borderId="11" xfId="0" applyFont="1" applyFill="1" applyBorder="1" applyAlignment="1">
      <alignment vertical="top"/>
    </xf>
    <xf numFmtId="0" fontId="7" fillId="24" borderId="11" xfId="0" applyFont="1" applyFill="1" applyBorder="1" applyAlignment="1">
      <alignment horizontal="center" vertical="top"/>
    </xf>
    <xf numFmtId="3" fontId="7" fillId="24" borderId="11" xfId="0" applyNumberFormat="1" applyFont="1" applyFill="1" applyBorder="1" applyAlignment="1">
      <alignment horizontal="center" vertical="top"/>
    </xf>
    <xf numFmtId="0" fontId="7" fillId="24" borderId="15" xfId="0" applyFont="1" applyFill="1" applyBorder="1" applyAlignment="1">
      <alignment vertical="top"/>
    </xf>
    <xf numFmtId="0" fontId="7" fillId="24" borderId="0" xfId="0" applyFont="1" applyFill="1" applyAlignment="1">
      <alignment horizontal="center" vertical="top"/>
    </xf>
    <xf numFmtId="3" fontId="7" fillId="24" borderId="0" xfId="0" applyNumberFormat="1" applyFont="1" applyFill="1" applyAlignment="1">
      <alignment horizontal="center" vertical="top"/>
    </xf>
    <xf numFmtId="0" fontId="7" fillId="24" borderId="0" xfId="0" applyFont="1" applyFill="1" applyAlignment="1">
      <alignment horizontal="right" vertical="top"/>
    </xf>
    <xf numFmtId="0" fontId="7" fillId="24" borderId="17" xfId="0" applyFont="1" applyFill="1" applyBorder="1" applyAlignment="1">
      <alignment vertical="top"/>
    </xf>
    <xf numFmtId="0" fontId="7" fillId="24" borderId="12" xfId="0" applyFont="1" applyFill="1" applyBorder="1" applyAlignment="1">
      <alignment vertical="top"/>
    </xf>
    <xf numFmtId="0" fontId="7" fillId="24" borderId="12" xfId="0" applyFont="1" applyFill="1" applyBorder="1" applyAlignment="1">
      <alignment horizontal="center" vertical="top"/>
    </xf>
    <xf numFmtId="3" fontId="7" fillId="24" borderId="12" xfId="0" applyNumberFormat="1" applyFont="1" applyFill="1" applyBorder="1" applyAlignment="1">
      <alignment horizontal="center" vertical="top"/>
    </xf>
    <xf numFmtId="0" fontId="7" fillId="0" borderId="37" xfId="0" applyFont="1" applyBorder="1" applyAlignment="1" applyProtection="1">
      <alignment vertical="top" wrapText="1"/>
      <protection locked="0"/>
    </xf>
    <xf numFmtId="0" fontId="7" fillId="24" borderId="37" xfId="0" applyFont="1" applyFill="1" applyBorder="1" applyAlignment="1">
      <alignment horizontal="justify" vertical="top" wrapText="1"/>
    </xf>
    <xf numFmtId="43" fontId="7" fillId="24" borderId="37" xfId="28" applyFont="1" applyFill="1" applyBorder="1" applyAlignment="1"/>
    <xf numFmtId="0" fontId="7" fillId="24" borderId="37" xfId="0" applyFont="1" applyFill="1" applyBorder="1" applyAlignment="1">
      <alignment horizontal="center"/>
    </xf>
    <xf numFmtId="0" fontId="7" fillId="0" borderId="37" xfId="0" applyFont="1" applyBorder="1" applyAlignment="1">
      <alignment horizontal="justify" vertical="top" wrapText="1"/>
    </xf>
    <xf numFmtId="0" fontId="3" fillId="0" borderId="0" xfId="0" applyFont="1" applyAlignment="1">
      <alignment horizontal="right"/>
    </xf>
    <xf numFmtId="0" fontId="7" fillId="0" borderId="41" xfId="0" applyFont="1" applyBorder="1" applyAlignment="1">
      <alignment horizontal="center" vertical="center"/>
    </xf>
    <xf numFmtId="0" fontId="3" fillId="0" borderId="42" xfId="0" applyFont="1" applyBorder="1" applyAlignment="1">
      <alignment vertical="center"/>
    </xf>
    <xf numFmtId="0" fontId="7" fillId="0" borderId="42" xfId="0" applyFont="1" applyBorder="1" applyAlignment="1">
      <alignment horizontal="center" vertical="center"/>
    </xf>
    <xf numFmtId="0" fontId="7" fillId="0" borderId="42" xfId="0" applyFont="1" applyBorder="1" applyAlignment="1">
      <alignment vertical="center"/>
    </xf>
    <xf numFmtId="0" fontId="3" fillId="0" borderId="43" xfId="0" applyFont="1" applyBorder="1" applyAlignment="1">
      <alignment horizontal="right" vertical="center"/>
    </xf>
    <xf numFmtId="0" fontId="7" fillId="24" borderId="40" xfId="0" applyFont="1" applyFill="1" applyBorder="1" applyAlignment="1">
      <alignment vertical="top"/>
    </xf>
    <xf numFmtId="0" fontId="7" fillId="24" borderId="37" xfId="0" applyFont="1" applyFill="1" applyBorder="1" applyAlignment="1">
      <alignment vertical="top"/>
    </xf>
    <xf numFmtId="0" fontId="7" fillId="24" borderId="37" xfId="0" applyFont="1" applyFill="1" applyBorder="1" applyAlignment="1" applyProtection="1">
      <alignment horizontal="center"/>
      <protection locked="0"/>
    </xf>
    <xf numFmtId="43" fontId="7" fillId="24" borderId="39" xfId="28" applyFont="1" applyFill="1" applyBorder="1" applyAlignment="1">
      <alignment horizontal="right"/>
    </xf>
    <xf numFmtId="0" fontId="7" fillId="0" borderId="37" xfId="0" applyFont="1" applyBorder="1" applyAlignment="1" applyProtection="1">
      <alignment horizontal="center"/>
      <protection locked="0"/>
    </xf>
    <xf numFmtId="0" fontId="7" fillId="0" borderId="37" xfId="0" applyFont="1" applyBorder="1" applyAlignment="1">
      <alignment horizontal="center"/>
    </xf>
    <xf numFmtId="0" fontId="5" fillId="0" borderId="37" xfId="0" applyFont="1" applyBorder="1" applyAlignment="1" applyProtection="1">
      <alignment vertical="top" wrapText="1"/>
      <protection locked="0"/>
    </xf>
    <xf numFmtId="0" fontId="15" fillId="0" borderId="12" xfId="0" applyFont="1" applyBorder="1" applyAlignment="1">
      <alignment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5" fillId="0" borderId="11" xfId="0" applyFont="1" applyBorder="1" applyAlignment="1">
      <alignment vertical="top"/>
    </xf>
    <xf numFmtId="0" fontId="15" fillId="0" borderId="0" xfId="0" applyFont="1" applyAlignment="1">
      <alignment vertical="top"/>
    </xf>
    <xf numFmtId="0" fontId="3" fillId="0" borderId="15" xfId="0" applyFont="1" applyBorder="1" applyAlignment="1">
      <alignment vertical="center"/>
    </xf>
    <xf numFmtId="0" fontId="3" fillId="0" borderId="32" xfId="0" applyFont="1" applyBorder="1" applyAlignment="1">
      <alignment horizontal="center" vertical="center"/>
    </xf>
    <xf numFmtId="0" fontId="3" fillId="0" borderId="0" xfId="0" applyFont="1" applyAlignment="1">
      <alignment vertical="center" wrapText="1"/>
    </xf>
    <xf numFmtId="0" fontId="3" fillId="0" borderId="32" xfId="0" applyFont="1" applyBorder="1" applyAlignment="1">
      <alignment vertical="center"/>
    </xf>
    <xf numFmtId="0" fontId="3" fillId="0" borderId="0" xfId="0" applyFont="1" applyAlignment="1">
      <alignment horizontal="center" vertical="center"/>
    </xf>
    <xf numFmtId="3" fontId="3" fillId="0" borderId="32" xfId="0" applyNumberFormat="1" applyFont="1" applyBorder="1" applyAlignment="1">
      <alignment horizontal="center" vertical="center"/>
    </xf>
    <xf numFmtId="0" fontId="3" fillId="0" borderId="31" xfId="0" applyFont="1" applyBorder="1" applyAlignment="1">
      <alignment horizontal="center" vertical="center"/>
    </xf>
    <xf numFmtId="0" fontId="7" fillId="0" borderId="0" xfId="0" applyFont="1" applyAlignment="1">
      <alignment horizontal="justify"/>
    </xf>
    <xf numFmtId="0" fontId="7" fillId="0" borderId="0" xfId="0" applyFont="1" applyAlignment="1">
      <alignment vertical="center"/>
    </xf>
    <xf numFmtId="0" fontId="9" fillId="0" borderId="0" xfId="0" applyFont="1" applyAlignment="1" applyProtection="1">
      <alignment wrapText="1"/>
      <protection locked="0"/>
    </xf>
    <xf numFmtId="0" fontId="7" fillId="0" borderId="0" xfId="0" applyFont="1" applyAlignment="1">
      <alignment vertical="center" wrapText="1"/>
    </xf>
    <xf numFmtId="3" fontId="7" fillId="0" borderId="0" xfId="0" applyNumberFormat="1" applyFont="1" applyAlignment="1">
      <alignment vertical="center"/>
    </xf>
    <xf numFmtId="0" fontId="7" fillId="0" borderId="0" xfId="0" applyFont="1" applyAlignment="1">
      <alignment horizontal="center" vertical="center"/>
    </xf>
    <xf numFmtId="0" fontId="3" fillId="0" borderId="32" xfId="0" applyFont="1" applyBorder="1"/>
    <xf numFmtId="0" fontId="3" fillId="0" borderId="0" xfId="0" applyFont="1" applyAlignment="1">
      <alignment horizontal="center"/>
    </xf>
    <xf numFmtId="3" fontId="3" fillId="0" borderId="32" xfId="0" applyNumberFormat="1" applyFont="1" applyBorder="1" applyAlignment="1">
      <alignment horizontal="center"/>
    </xf>
    <xf numFmtId="0" fontId="3" fillId="0" borderId="31" xfId="0" applyFont="1" applyBorder="1" applyAlignment="1">
      <alignment horizontal="center"/>
    </xf>
    <xf numFmtId="0" fontId="12" fillId="0" borderId="16" xfId="0" applyFont="1" applyBorder="1"/>
    <xf numFmtId="0" fontId="0" fillId="0" borderId="27" xfId="0" applyBorder="1"/>
    <xf numFmtId="0" fontId="0" fillId="0" borderId="11" xfId="0" applyBorder="1" applyAlignment="1">
      <alignment horizontal="left"/>
    </xf>
    <xf numFmtId="0" fontId="0" fillId="0" borderId="11" xfId="0" applyBorder="1"/>
    <xf numFmtId="0" fontId="0" fillId="0" borderId="14" xfId="0" applyBorder="1"/>
    <xf numFmtId="0" fontId="7" fillId="0" borderId="37" xfId="0" applyFont="1" applyBorder="1" applyAlignment="1">
      <alignment horizontal="center" vertical="center"/>
    </xf>
    <xf numFmtId="0" fontId="7" fillId="24" borderId="37" xfId="0" applyFont="1" applyFill="1" applyBorder="1" applyAlignment="1">
      <alignment horizontal="center" vertical="center" wrapText="1"/>
    </xf>
    <xf numFmtId="43" fontId="7" fillId="0" borderId="37" xfId="28" applyFont="1" applyFill="1" applyBorder="1" applyAlignment="1">
      <alignment vertical="center"/>
    </xf>
    <xf numFmtId="0" fontId="10" fillId="0" borderId="46" xfId="0" applyFont="1" applyBorder="1" applyAlignment="1">
      <alignment vertical="top" wrapText="1"/>
    </xf>
    <xf numFmtId="3" fontId="7" fillId="0" borderId="37" xfId="0" applyNumberFormat="1" applyFont="1" applyBorder="1" applyAlignment="1">
      <alignment horizontal="center"/>
    </xf>
    <xf numFmtId="0" fontId="0" fillId="0" borderId="37" xfId="0" applyBorder="1"/>
    <xf numFmtId="0" fontId="10" fillId="24" borderId="40" xfId="0" applyFont="1" applyFill="1" applyBorder="1" applyAlignment="1">
      <alignment vertical="top"/>
    </xf>
    <xf numFmtId="0" fontId="7" fillId="0" borderId="37" xfId="0" applyFont="1" applyBorder="1" applyAlignment="1" applyProtection="1">
      <alignment vertical="top"/>
      <protection locked="0"/>
    </xf>
    <xf numFmtId="0" fontId="7" fillId="0" borderId="37" xfId="0" applyFont="1" applyBorder="1" applyAlignment="1">
      <alignment vertical="top"/>
    </xf>
    <xf numFmtId="0" fontId="7" fillId="24" borderId="47" xfId="0" applyFont="1" applyFill="1" applyBorder="1" applyAlignment="1">
      <alignment vertical="top"/>
    </xf>
    <xf numFmtId="3" fontId="3" fillId="0" borderId="32" xfId="0" applyNumberFormat="1" applyFont="1" applyBorder="1" applyAlignment="1">
      <alignment horizontal="center" vertical="top"/>
    </xf>
    <xf numFmtId="0" fontId="3" fillId="24" borderId="37" xfId="0" applyFont="1" applyFill="1" applyBorder="1" applyAlignment="1">
      <alignment vertical="top"/>
    </xf>
    <xf numFmtId="0" fontId="10" fillId="0" borderId="37" xfId="0" applyFont="1" applyBorder="1" applyAlignment="1">
      <alignment horizontal="justify" vertical="top" wrapText="1"/>
    </xf>
    <xf numFmtId="4" fontId="3" fillId="24" borderId="39" xfId="0" applyNumberFormat="1" applyFont="1" applyFill="1" applyBorder="1" applyAlignment="1">
      <alignment horizontal="center"/>
    </xf>
    <xf numFmtId="0" fontId="7" fillId="24" borderId="37" xfId="0" applyFont="1" applyFill="1" applyBorder="1" applyAlignment="1">
      <alignment horizontal="center" vertical="top" wrapText="1"/>
    </xf>
    <xf numFmtId="0" fontId="7" fillId="24" borderId="37" xfId="0" applyFont="1" applyFill="1" applyBorder="1" applyAlignment="1" applyProtection="1">
      <alignment horizontal="justify" vertical="top" wrapText="1"/>
      <protection locked="0"/>
    </xf>
    <xf numFmtId="43" fontId="7" fillId="24" borderId="48" xfId="28" applyFont="1" applyFill="1" applyBorder="1" applyAlignment="1">
      <alignment horizontal="right"/>
    </xf>
    <xf numFmtId="0" fontId="10" fillId="24" borderId="37" xfId="0" applyFont="1" applyFill="1" applyBorder="1" applyAlignment="1">
      <alignment vertical="top"/>
    </xf>
    <xf numFmtId="0" fontId="10" fillId="24" borderId="37" xfId="0" applyFont="1" applyFill="1" applyBorder="1" applyAlignment="1" applyProtection="1">
      <alignment horizontal="justify" vertical="top" wrapText="1"/>
      <protection locked="0"/>
    </xf>
    <xf numFmtId="0" fontId="7" fillId="24" borderId="37" xfId="0" applyFont="1" applyFill="1" applyBorder="1" applyAlignment="1">
      <alignment horizontal="left" vertical="top" wrapText="1"/>
    </xf>
    <xf numFmtId="0" fontId="7" fillId="0" borderId="49" xfId="0" applyFont="1" applyBorder="1" applyAlignment="1">
      <alignment vertical="justify"/>
    </xf>
    <xf numFmtId="0" fontId="15" fillId="0" borderId="36" xfId="0" applyFont="1" applyBorder="1" applyAlignment="1">
      <alignment vertical="justify"/>
    </xf>
    <xf numFmtId="0" fontId="7" fillId="0" borderId="36" xfId="0" applyFont="1" applyBorder="1" applyAlignment="1">
      <alignment horizontal="justify" vertical="top"/>
    </xf>
    <xf numFmtId="0" fontId="7" fillId="0" borderId="36" xfId="0" applyFont="1" applyBorder="1" applyAlignment="1">
      <alignment horizontal="center" vertical="center"/>
    </xf>
    <xf numFmtId="43" fontId="7" fillId="0" borderId="36" xfId="28" applyFont="1" applyFill="1" applyBorder="1" applyAlignment="1">
      <alignment vertical="center"/>
    </xf>
    <xf numFmtId="43" fontId="7" fillId="0" borderId="50" xfId="28" applyFont="1" applyBorder="1" applyAlignment="1"/>
    <xf numFmtId="0" fontId="7" fillId="24" borderId="36" xfId="0" applyFont="1" applyFill="1" applyBorder="1" applyAlignment="1" applyProtection="1">
      <alignment horizontal="center"/>
      <protection locked="0"/>
    </xf>
    <xf numFmtId="43" fontId="7" fillId="24" borderId="50" xfId="28" applyFont="1" applyFill="1" applyBorder="1" applyAlignment="1">
      <alignment horizontal="right"/>
    </xf>
    <xf numFmtId="0" fontId="3" fillId="0" borderId="46" xfId="0" applyFont="1" applyBorder="1" applyAlignment="1">
      <alignment vertical="top" wrapText="1"/>
    </xf>
    <xf numFmtId="0" fontId="7" fillId="0" borderId="46" xfId="0" applyFont="1" applyBorder="1" applyAlignment="1">
      <alignment horizontal="center" vertical="center"/>
    </xf>
    <xf numFmtId="43" fontId="7" fillId="0" borderId="46" xfId="28" applyFont="1" applyFill="1" applyBorder="1" applyAlignment="1">
      <alignment vertical="center"/>
    </xf>
    <xf numFmtId="4" fontId="3" fillId="0" borderId="51" xfId="0" applyNumberFormat="1" applyFont="1" applyBorder="1" applyAlignment="1">
      <alignment horizontal="center" vertical="top"/>
    </xf>
    <xf numFmtId="0" fontId="10" fillId="0" borderId="53" xfId="0" applyFont="1" applyBorder="1" applyAlignment="1">
      <alignment vertical="top" wrapText="1"/>
    </xf>
    <xf numFmtId="4" fontId="3" fillId="0" borderId="39" xfId="0" applyNumberFormat="1" applyFont="1" applyBorder="1" applyAlignment="1">
      <alignment horizontal="center" vertical="top"/>
    </xf>
    <xf numFmtId="0" fontId="3" fillId="0" borderId="37" xfId="0" applyFont="1" applyBorder="1" applyAlignment="1">
      <alignment horizontal="left" vertical="top"/>
    </xf>
    <xf numFmtId="0" fontId="7" fillId="0" borderId="37" xfId="0" applyFont="1" applyBorder="1" applyAlignment="1">
      <alignment horizontal="center" vertical="top" wrapText="1"/>
    </xf>
    <xf numFmtId="0" fontId="10" fillId="0" borderId="37" xfId="0" applyFont="1" applyBorder="1" applyAlignment="1">
      <alignment horizontal="left" vertical="top" wrapText="1"/>
    </xf>
    <xf numFmtId="0" fontId="7" fillId="0" borderId="37" xfId="0" applyFont="1" applyBorder="1" applyAlignment="1">
      <alignment vertical="center"/>
    </xf>
    <xf numFmtId="166" fontId="7" fillId="0" borderId="37" xfId="30" applyFont="1" applyFill="1" applyBorder="1" applyAlignment="1">
      <alignment vertical="center"/>
    </xf>
    <xf numFmtId="0" fontId="3" fillId="0" borderId="40" xfId="0" applyFont="1" applyBorder="1" applyAlignment="1">
      <alignment horizontal="left" vertical="justify" wrapText="1"/>
    </xf>
    <xf numFmtId="0" fontId="39" fillId="0" borderId="37" xfId="0" applyFont="1" applyBorder="1" applyAlignment="1">
      <alignment horizontal="left" vertical="top" wrapText="1"/>
    </xf>
    <xf numFmtId="1" fontId="7" fillId="0" borderId="37" xfId="0" applyNumberFormat="1" applyFont="1" applyBorder="1" applyAlignment="1" applyProtection="1">
      <alignment horizontal="center"/>
      <protection locked="0"/>
    </xf>
    <xf numFmtId="166" fontId="7" fillId="24" borderId="37" xfId="30" applyFont="1" applyFill="1" applyBorder="1" applyAlignment="1">
      <alignment vertical="justify" wrapText="1"/>
    </xf>
    <xf numFmtId="166" fontId="7" fillId="24" borderId="39" xfId="30" applyFont="1" applyFill="1" applyBorder="1" applyAlignment="1">
      <alignment vertical="justify" wrapText="1"/>
    </xf>
    <xf numFmtId="167" fontId="7" fillId="0" borderId="37" xfId="0" applyNumberFormat="1" applyFont="1" applyBorder="1" applyAlignment="1" applyProtection="1">
      <alignment horizontal="center"/>
      <protection locked="0"/>
    </xf>
    <xf numFmtId="0" fontId="7" fillId="0" borderId="37" xfId="0" applyFont="1" applyBorder="1" applyAlignment="1">
      <alignment horizontal="left" vertical="top" wrapText="1"/>
    </xf>
    <xf numFmtId="0" fontId="7" fillId="24" borderId="49" xfId="0" applyFont="1" applyFill="1" applyBorder="1" applyAlignment="1">
      <alignment vertical="top"/>
    </xf>
    <xf numFmtId="0" fontId="7" fillId="0" borderId="52" xfId="43" applyFont="1" applyBorder="1" applyAlignment="1">
      <alignment horizontal="left" vertical="center" wrapText="1"/>
    </xf>
    <xf numFmtId="0" fontId="7" fillId="0" borderId="46" xfId="0" applyFont="1" applyBorder="1" applyAlignment="1">
      <alignment horizontal="center" vertical="top" wrapText="1"/>
    </xf>
    <xf numFmtId="166" fontId="7" fillId="0" borderId="46" xfId="30" applyFont="1" applyFill="1" applyBorder="1" applyAlignment="1">
      <alignment vertical="center"/>
    </xf>
    <xf numFmtId="0" fontId="7" fillId="0" borderId="37" xfId="0" applyFont="1" applyBorder="1" applyAlignment="1" applyProtection="1">
      <alignment horizontal="center" vertical="top"/>
      <protection locked="0"/>
    </xf>
    <xf numFmtId="0" fontId="7" fillId="0" borderId="40" xfId="0" applyFont="1" applyBorder="1" applyAlignment="1" applyProtection="1">
      <alignment horizontal="left" vertical="top"/>
      <protection locked="0"/>
    </xf>
    <xf numFmtId="0" fontId="3" fillId="0" borderId="37" xfId="0" applyFont="1" applyBorder="1" applyAlignment="1" applyProtection="1">
      <alignment horizontal="center" vertical="top"/>
      <protection locked="0"/>
    </xf>
    <xf numFmtId="0" fontId="10" fillId="0" borderId="40" xfId="0" applyFont="1" applyBorder="1" applyAlignment="1" applyProtection="1">
      <alignment horizontal="left" vertical="top"/>
      <protection locked="0"/>
    </xf>
    <xf numFmtId="0" fontId="7" fillId="0" borderId="54" xfId="0" applyFont="1" applyBorder="1" applyAlignment="1">
      <alignment vertical="center"/>
    </xf>
    <xf numFmtId="166" fontId="7" fillId="0" borderId="54" xfId="30" applyFont="1" applyFill="1" applyBorder="1" applyAlignment="1">
      <alignment vertical="center"/>
    </xf>
    <xf numFmtId="4" fontId="3" fillId="0" borderId="55" xfId="0" applyNumberFormat="1" applyFont="1" applyBorder="1" applyAlignment="1">
      <alignment horizontal="center" vertical="top"/>
    </xf>
    <xf numFmtId="4" fontId="3" fillId="0" borderId="32" xfId="0" applyNumberFormat="1" applyFont="1" applyBorder="1" applyAlignment="1">
      <alignment horizontal="center" vertical="top"/>
    </xf>
    <xf numFmtId="0" fontId="3" fillId="0" borderId="12" xfId="0" applyFont="1" applyBorder="1" applyAlignment="1">
      <alignment horizontal="left" vertical="top"/>
    </xf>
    <xf numFmtId="0" fontId="3" fillId="0" borderId="37" xfId="0" applyFont="1" applyBorder="1" applyAlignment="1">
      <alignment vertical="justify" wrapText="1"/>
    </xf>
    <xf numFmtId="0" fontId="3" fillId="0" borderId="37" xfId="0" applyFont="1" applyBorder="1" applyAlignment="1" applyProtection="1">
      <alignment horizontal="left" vertical="top"/>
      <protection locked="0"/>
    </xf>
    <xf numFmtId="0" fontId="1" fillId="0" borderId="37" xfId="0" applyFont="1" applyBorder="1" applyAlignment="1" applyProtection="1">
      <alignment horizontal="center" vertical="top"/>
      <protection locked="0"/>
    </xf>
    <xf numFmtId="166" fontId="7" fillId="24" borderId="37" xfId="30" applyFont="1" applyFill="1" applyBorder="1" applyAlignment="1">
      <alignment wrapText="1"/>
    </xf>
    <xf numFmtId="166" fontId="7" fillId="24" borderId="39" xfId="30" applyFont="1" applyFill="1" applyBorder="1" applyAlignment="1">
      <alignment wrapText="1"/>
    </xf>
    <xf numFmtId="0" fontId="3" fillId="0" borderId="37" xfId="0" applyFont="1" applyBorder="1" applyAlignment="1">
      <alignment horizontal="left" vertical="top" wrapText="1"/>
    </xf>
    <xf numFmtId="0" fontId="1" fillId="0" borderId="37" xfId="0" applyFont="1" applyBorder="1" applyAlignment="1" applyProtection="1">
      <alignment horizontal="center"/>
      <protection locked="0"/>
    </xf>
    <xf numFmtId="0" fontId="10" fillId="0" borderId="37" xfId="0" applyFont="1" applyBorder="1" applyAlignment="1" applyProtection="1">
      <alignment vertical="top"/>
      <protection locked="0"/>
    </xf>
    <xf numFmtId="0" fontId="3" fillId="0" borderId="32" xfId="0" applyFont="1" applyBorder="1" applyAlignment="1">
      <alignment horizontal="center"/>
    </xf>
    <xf numFmtId="3" fontId="3" fillId="0" borderId="0" xfId="0" applyNumberFormat="1" applyFont="1" applyAlignment="1">
      <alignment horizontal="center"/>
    </xf>
    <xf numFmtId="4" fontId="3" fillId="0" borderId="32" xfId="0" applyNumberFormat="1" applyFont="1" applyBorder="1" applyAlignment="1">
      <alignment horizontal="center"/>
    </xf>
    <xf numFmtId="4" fontId="3" fillId="0" borderId="31" xfId="0" applyNumberFormat="1" applyFont="1" applyBorder="1" applyAlignment="1">
      <alignment horizontal="center"/>
    </xf>
    <xf numFmtId="43" fontId="7" fillId="24" borderId="54" xfId="28" applyFont="1" applyFill="1" applyBorder="1" applyAlignment="1">
      <alignment vertical="center"/>
    </xf>
    <xf numFmtId="0" fontId="7" fillId="24" borderId="54" xfId="0" applyFont="1" applyFill="1" applyBorder="1" applyAlignment="1">
      <alignment horizontal="center" vertical="center" wrapText="1"/>
    </xf>
    <xf numFmtId="0" fontId="6" fillId="0" borderId="56" xfId="0" applyFont="1" applyBorder="1" applyAlignment="1">
      <alignment vertical="top"/>
    </xf>
    <xf numFmtId="0" fontId="5" fillId="0" borderId="54" xfId="0" applyFont="1" applyBorder="1" applyAlignment="1">
      <alignment horizontal="center"/>
    </xf>
    <xf numFmtId="43" fontId="5" fillId="0" borderId="54" xfId="28" applyFont="1" applyFill="1" applyBorder="1" applyAlignment="1"/>
    <xf numFmtId="0" fontId="3" fillId="0" borderId="56" xfId="0" applyFont="1" applyBorder="1" applyAlignment="1">
      <alignment horizontal="left" vertical="justify" wrapText="1"/>
    </xf>
    <xf numFmtId="0" fontId="7" fillId="0" borderId="54" xfId="0" applyFont="1" applyBorder="1" applyAlignment="1">
      <alignment horizontal="center" vertical="center"/>
    </xf>
    <xf numFmtId="0" fontId="3" fillId="0" borderId="54" xfId="0" applyFont="1" applyBorder="1" applyAlignment="1">
      <alignment vertical="justify" wrapText="1"/>
    </xf>
    <xf numFmtId="0" fontId="3" fillId="0" borderId="40" xfId="0" applyFont="1" applyBorder="1" applyAlignment="1">
      <alignment horizontal="left" vertical="top" wrapText="1"/>
    </xf>
    <xf numFmtId="0" fontId="3" fillId="0" borderId="37" xfId="0" applyFont="1" applyBorder="1" applyAlignment="1">
      <alignment vertical="top" wrapText="1"/>
    </xf>
    <xf numFmtId="0" fontId="3" fillId="0" borderId="37" xfId="0" applyFont="1" applyBorder="1" applyAlignment="1">
      <alignment horizontal="center"/>
    </xf>
    <xf numFmtId="3" fontId="3" fillId="0" borderId="37" xfId="0" applyNumberFormat="1" applyFont="1" applyBorder="1" applyAlignment="1">
      <alignment horizontal="center"/>
    </xf>
    <xf numFmtId="4" fontId="3" fillId="0" borderId="37" xfId="0" applyNumberFormat="1" applyFont="1" applyBorder="1" applyAlignment="1">
      <alignment horizontal="center"/>
    </xf>
    <xf numFmtId="4" fontId="3" fillId="0" borderId="39" xfId="0" applyNumberFormat="1" applyFont="1" applyBorder="1" applyAlignment="1">
      <alignment horizontal="center"/>
    </xf>
    <xf numFmtId="0" fontId="10" fillId="0" borderId="40" xfId="0" applyFont="1" applyBorder="1" applyAlignment="1">
      <alignment horizontal="left" vertical="top" wrapText="1"/>
    </xf>
    <xf numFmtId="0" fontId="7" fillId="0" borderId="37" xfId="0" applyFont="1" applyBorder="1"/>
    <xf numFmtId="0" fontId="7" fillId="0" borderId="40" xfId="0" applyFont="1" applyBorder="1" applyAlignment="1">
      <alignment horizontal="left" vertical="top"/>
    </xf>
    <xf numFmtId="0" fontId="7" fillId="0" borderId="37" xfId="0" applyFont="1" applyBorder="1" applyAlignment="1">
      <alignment horizontal="left" vertical="top"/>
    </xf>
    <xf numFmtId="0" fontId="11" fillId="0" borderId="37" xfId="0" applyFont="1" applyBorder="1" applyAlignment="1">
      <alignment horizontal="center"/>
    </xf>
    <xf numFmtId="49" fontId="7" fillId="0" borderId="37" xfId="0" applyNumberFormat="1" applyFont="1" applyBorder="1" applyAlignment="1">
      <alignment horizontal="center"/>
    </xf>
    <xf numFmtId="0" fontId="11" fillId="0" borderId="37" xfId="0" applyFont="1" applyBorder="1" applyAlignment="1">
      <alignment horizontal="left" vertical="top" wrapText="1"/>
    </xf>
    <xf numFmtId="0" fontId="10" fillId="0" borderId="40" xfId="0" applyFont="1" applyBorder="1" applyAlignment="1">
      <alignment horizontal="left" vertical="top"/>
    </xf>
    <xf numFmtId="0" fontId="3" fillId="0" borderId="40" xfId="0" applyFont="1" applyBorder="1" applyAlignment="1">
      <alignment horizontal="left" vertical="top"/>
    </xf>
    <xf numFmtId="0" fontId="11" fillId="0" borderId="40" xfId="0" applyFont="1" applyBorder="1" applyAlignment="1">
      <alignment horizontal="left" vertical="top"/>
    </xf>
    <xf numFmtId="0" fontId="11" fillId="0" borderId="37" xfId="0" applyFont="1" applyBorder="1" applyAlignment="1">
      <alignment horizontal="center" vertical="top"/>
    </xf>
    <xf numFmtId="49" fontId="11" fillId="0" borderId="37" xfId="0" applyNumberFormat="1" applyFont="1" applyBorder="1" applyAlignment="1">
      <alignment horizontal="center"/>
    </xf>
    <xf numFmtId="166" fontId="7" fillId="0" borderId="39" xfId="30" applyFont="1" applyBorder="1" applyAlignment="1">
      <alignment horizontal="center"/>
    </xf>
    <xf numFmtId="0" fontId="7" fillId="0" borderId="39" xfId="0" applyFont="1" applyBorder="1"/>
    <xf numFmtId="0" fontId="12" fillId="0" borderId="40" xfId="0" applyFont="1" applyBorder="1" applyAlignment="1">
      <alignment horizontal="left" vertical="top"/>
    </xf>
    <xf numFmtId="0" fontId="12" fillId="0" borderId="37" xfId="0" applyFont="1" applyBorder="1" applyAlignment="1">
      <alignment horizontal="center" vertical="top"/>
    </xf>
    <xf numFmtId="0" fontId="12" fillId="0" borderId="37" xfId="0" applyFont="1" applyBorder="1" applyAlignment="1">
      <alignment horizontal="left" vertical="top" wrapText="1"/>
    </xf>
    <xf numFmtId="0" fontId="7" fillId="0" borderId="40" xfId="0" applyFont="1" applyBorder="1" applyAlignment="1">
      <alignment horizontal="left"/>
    </xf>
    <xf numFmtId="0" fontId="7" fillId="0" borderId="37" xfId="0" applyFont="1" applyBorder="1" applyAlignment="1">
      <alignment horizontal="left" vertical="center" wrapText="1"/>
    </xf>
    <xf numFmtId="166" fontId="7" fillId="0" borderId="37" xfId="30" applyFont="1" applyFill="1" applyBorder="1" applyAlignment="1"/>
    <xf numFmtId="1" fontId="7" fillId="0" borderId="37" xfId="0" applyNumberFormat="1" applyFont="1" applyBorder="1" applyAlignment="1">
      <alignment horizontal="center"/>
    </xf>
    <xf numFmtId="0" fontId="7" fillId="0" borderId="15" xfId="0" applyFont="1" applyBorder="1" applyAlignment="1">
      <alignment vertical="center"/>
    </xf>
    <xf numFmtId="0" fontId="0" fillId="0" borderId="31" xfId="0" applyBorder="1"/>
    <xf numFmtId="0" fontId="0" fillId="0" borderId="32" xfId="0" applyBorder="1"/>
    <xf numFmtId="0" fontId="3" fillId="0" borderId="0" xfId="0" applyFont="1" applyAlignment="1">
      <alignment horizontal="left" vertical="center"/>
    </xf>
    <xf numFmtId="0" fontId="3" fillId="0" borderId="12" xfId="0" applyFont="1" applyBorder="1" applyAlignment="1">
      <alignment vertical="top"/>
    </xf>
    <xf numFmtId="0" fontId="3" fillId="0" borderId="29" xfId="0" applyFont="1" applyBorder="1" applyAlignment="1">
      <alignment horizontal="center"/>
    </xf>
    <xf numFmtId="3" fontId="3" fillId="0" borderId="12" xfId="0" applyNumberFormat="1" applyFont="1" applyBorder="1" applyAlignment="1">
      <alignment horizontal="center"/>
    </xf>
    <xf numFmtId="4" fontId="3" fillId="0" borderId="29" xfId="0" applyNumberFormat="1" applyFont="1" applyBorder="1" applyAlignment="1">
      <alignment horizontal="center"/>
    </xf>
    <xf numFmtId="0" fontId="7" fillId="0" borderId="17" xfId="0" applyFont="1" applyBorder="1" applyAlignment="1">
      <alignment horizontal="center"/>
    </xf>
    <xf numFmtId="0" fontId="7" fillId="0" borderId="29" xfId="0" applyFont="1" applyBorder="1" applyAlignment="1">
      <alignment horizontal="center"/>
    </xf>
    <xf numFmtId="0" fontId="7" fillId="0" borderId="12" xfId="0" applyFont="1" applyBorder="1" applyAlignment="1">
      <alignment horizontal="left"/>
    </xf>
    <xf numFmtId="0" fontId="7" fillId="0" borderId="12" xfId="0" applyFont="1" applyBorder="1" applyAlignment="1">
      <alignment horizontal="center"/>
    </xf>
    <xf numFmtId="0" fontId="7" fillId="0" borderId="18" xfId="0" applyFont="1" applyBorder="1" applyAlignment="1">
      <alignment horizontal="center"/>
    </xf>
    <xf numFmtId="0" fontId="3" fillId="0" borderId="53" xfId="0" applyFont="1" applyBorder="1" applyAlignment="1">
      <alignment horizontal="center" vertical="top"/>
    </xf>
    <xf numFmtId="0" fontId="16" fillId="0" borderId="46"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3" fontId="3" fillId="0" borderId="34" xfId="0" applyNumberFormat="1" applyFont="1" applyBorder="1" applyAlignment="1">
      <alignment horizontal="center" vertical="top"/>
    </xf>
    <xf numFmtId="3" fontId="3" fillId="0" borderId="33" xfId="0" applyNumberFormat="1" applyFont="1" applyBorder="1" applyAlignment="1">
      <alignment horizontal="center" vertical="top"/>
    </xf>
    <xf numFmtId="3" fontId="3" fillId="0" borderId="35" xfId="0" applyNumberFormat="1" applyFont="1" applyBorder="1" applyAlignment="1">
      <alignment horizontal="center" vertical="top"/>
    </xf>
    <xf numFmtId="3" fontId="3" fillId="0" borderId="46" xfId="0" applyNumberFormat="1" applyFont="1" applyBorder="1" applyAlignment="1">
      <alignment horizontal="center" vertical="top"/>
    </xf>
    <xf numFmtId="0" fontId="5" fillId="0" borderId="36" xfId="0" applyFont="1" applyBorder="1" applyAlignment="1" applyProtection="1">
      <alignment vertical="top" wrapText="1"/>
      <protection locked="0"/>
    </xf>
    <xf numFmtId="4" fontId="3" fillId="0" borderId="59" xfId="0" applyNumberFormat="1" applyFont="1" applyBorder="1" applyAlignment="1">
      <alignment horizontal="center" vertical="top"/>
    </xf>
    <xf numFmtId="0" fontId="7" fillId="0" borderId="0" xfId="0" applyFont="1" applyAlignment="1">
      <alignment horizontal="right" vertical="top"/>
    </xf>
    <xf numFmtId="4" fontId="3" fillId="0" borderId="68" xfId="0" applyNumberFormat="1" applyFont="1" applyBorder="1" applyAlignment="1">
      <alignment vertical="center"/>
    </xf>
    <xf numFmtId="0" fontId="7" fillId="0" borderId="30" xfId="0" applyFont="1" applyBorder="1"/>
    <xf numFmtId="4" fontId="7" fillId="0" borderId="28" xfId="0" applyNumberFormat="1" applyFont="1" applyBorder="1" applyAlignment="1">
      <alignment vertical="center"/>
    </xf>
    <xf numFmtId="4" fontId="3" fillId="0" borderId="27" xfId="0" applyNumberFormat="1" applyFont="1" applyBorder="1" applyAlignment="1">
      <alignment horizontal="center" vertical="top"/>
    </xf>
    <xf numFmtId="0" fontId="3" fillId="24" borderId="69" xfId="0" applyFont="1" applyFill="1" applyBorder="1" applyAlignment="1">
      <alignment vertical="top"/>
    </xf>
    <xf numFmtId="0" fontId="3" fillId="24" borderId="46" xfId="0" applyFont="1" applyFill="1" applyBorder="1" applyAlignment="1">
      <alignment vertical="top"/>
    </xf>
    <xf numFmtId="0" fontId="7" fillId="24" borderId="46" xfId="0" applyFont="1" applyFill="1" applyBorder="1" applyAlignment="1">
      <alignment horizontal="center"/>
    </xf>
    <xf numFmtId="43" fontId="7" fillId="24" borderId="46" xfId="28" applyFont="1" applyFill="1" applyBorder="1" applyAlignment="1"/>
    <xf numFmtId="4" fontId="3" fillId="24" borderId="51" xfId="0" applyNumberFormat="1" applyFont="1" applyFill="1" applyBorder="1" applyAlignment="1">
      <alignment horizontal="center"/>
    </xf>
    <xf numFmtId="4" fontId="7" fillId="24" borderId="28" xfId="0" applyNumberFormat="1" applyFont="1" applyFill="1" applyBorder="1"/>
    <xf numFmtId="4" fontId="3" fillId="24" borderId="68" xfId="0" applyNumberFormat="1" applyFont="1" applyFill="1" applyBorder="1" applyAlignment="1">
      <alignment vertical="center"/>
    </xf>
    <xf numFmtId="0" fontId="7" fillId="24" borderId="30" xfId="0" applyFont="1" applyFill="1" applyBorder="1"/>
    <xf numFmtId="0" fontId="3" fillId="0" borderId="65" xfId="0" applyFont="1" applyBorder="1" applyAlignment="1">
      <alignment vertical="top"/>
    </xf>
    <xf numFmtId="0" fontId="3" fillId="0" borderId="54" xfId="0" applyFont="1" applyBorder="1" applyAlignment="1">
      <alignment vertical="top"/>
    </xf>
    <xf numFmtId="0" fontId="10" fillId="0" borderId="66" xfId="0" applyFont="1" applyBorder="1" applyAlignment="1">
      <alignment vertical="top" wrapText="1"/>
    </xf>
    <xf numFmtId="0" fontId="7" fillId="0" borderId="54" xfId="0" applyFont="1" applyBorder="1" applyAlignment="1">
      <alignment horizontal="center"/>
    </xf>
    <xf numFmtId="0" fontId="7" fillId="0" borderId="66" xfId="0" applyFont="1" applyBorder="1" applyAlignment="1">
      <alignment horizontal="center"/>
    </xf>
    <xf numFmtId="43" fontId="7" fillId="0" borderId="54" xfId="28" applyFont="1" applyFill="1" applyBorder="1" applyAlignment="1"/>
    <xf numFmtId="4" fontId="3" fillId="0" borderId="70" xfId="0" applyNumberFormat="1" applyFont="1" applyBorder="1" applyAlignment="1">
      <alignment horizontal="center"/>
    </xf>
    <xf numFmtId="4" fontId="7" fillId="0" borderId="28" xfId="0" applyNumberFormat="1" applyFont="1" applyBorder="1"/>
    <xf numFmtId="0" fontId="7" fillId="0" borderId="0" xfId="0" applyFont="1" applyAlignment="1">
      <alignment vertical="top"/>
    </xf>
    <xf numFmtId="0" fontId="10" fillId="0" borderId="54" xfId="0" applyFont="1" applyBorder="1" applyAlignment="1">
      <alignment vertical="top"/>
    </xf>
    <xf numFmtId="4" fontId="3" fillId="0" borderId="55" xfId="0" applyNumberFormat="1" applyFont="1" applyBorder="1" applyAlignment="1">
      <alignment horizontal="center"/>
    </xf>
    <xf numFmtId="0" fontId="10" fillId="0" borderId="65" xfId="0" applyFont="1" applyBorder="1" applyAlignment="1">
      <alignment vertical="top" wrapText="1"/>
    </xf>
    <xf numFmtId="0" fontId="3" fillId="0" borderId="54" xfId="0" applyFont="1" applyBorder="1" applyAlignment="1">
      <alignment vertical="top" wrapText="1"/>
    </xf>
    <xf numFmtId="43" fontId="7" fillId="0" borderId="54" xfId="28" applyFont="1" applyFill="1" applyBorder="1" applyAlignment="1">
      <alignment vertical="center"/>
    </xf>
    <xf numFmtId="0" fontId="10" fillId="0" borderId="69" xfId="0" applyFont="1" applyBorder="1" applyAlignment="1">
      <alignment horizontal="left" vertical="justify" wrapText="1"/>
    </xf>
    <xf numFmtId="0" fontId="10" fillId="0" borderId="46" xfId="0" applyFont="1" applyBorder="1" applyAlignment="1">
      <alignment horizontal="left" vertical="top" wrapText="1"/>
    </xf>
    <xf numFmtId="0" fontId="7" fillId="0" borderId="46" xfId="0" applyFont="1" applyBorder="1" applyAlignment="1">
      <alignment vertical="center"/>
    </xf>
    <xf numFmtId="0" fontId="6" fillId="0" borderId="0" xfId="0" applyFont="1" applyAlignment="1">
      <alignment horizontal="right" vertical="top"/>
    </xf>
    <xf numFmtId="4" fontId="5" fillId="0" borderId="28" xfId="0" applyNumberFormat="1" applyFont="1" applyBorder="1" applyAlignment="1">
      <alignment vertical="center"/>
    </xf>
    <xf numFmtId="4" fontId="6" fillId="0" borderId="68" xfId="0" applyNumberFormat="1" applyFont="1" applyBorder="1" applyAlignment="1">
      <alignment vertical="center"/>
    </xf>
    <xf numFmtId="0" fontId="3" fillId="0" borderId="56" xfId="0" applyFont="1" applyBorder="1" applyAlignment="1">
      <alignment horizontal="left" vertical="top" wrapText="1"/>
    </xf>
    <xf numFmtId="0" fontId="3" fillId="0" borderId="54" xfId="0" applyFont="1" applyBorder="1" applyAlignment="1">
      <alignment horizontal="center"/>
    </xf>
    <xf numFmtId="3" fontId="3" fillId="0" borderId="54" xfId="0" applyNumberFormat="1" applyFont="1" applyBorder="1" applyAlignment="1">
      <alignment horizontal="center"/>
    </xf>
    <xf numFmtId="4" fontId="3" fillId="0" borderId="54" xfId="0" applyNumberFormat="1" applyFont="1" applyBorder="1" applyAlignment="1">
      <alignment horizontal="center"/>
    </xf>
    <xf numFmtId="0" fontId="10" fillId="0" borderId="53" xfId="0" applyFont="1" applyBorder="1" applyAlignment="1">
      <alignment horizontal="left" vertical="top" wrapText="1"/>
    </xf>
    <xf numFmtId="0" fontId="10" fillId="0" borderId="59" xfId="0" applyFont="1" applyBorder="1" applyAlignment="1">
      <alignment horizontal="left" vertical="top" wrapText="1"/>
    </xf>
    <xf numFmtId="0" fontId="3" fillId="0" borderId="46" xfId="0" applyFont="1" applyBorder="1" applyAlignment="1">
      <alignment horizontal="center"/>
    </xf>
    <xf numFmtId="3" fontId="3" fillId="0" borderId="59" xfId="0" applyNumberFormat="1" applyFont="1" applyBorder="1" applyAlignment="1">
      <alignment horizontal="center"/>
    </xf>
    <xf numFmtId="4" fontId="3" fillId="0" borderId="46" xfId="0" applyNumberFormat="1" applyFont="1" applyBorder="1" applyAlignment="1">
      <alignment horizontal="center"/>
    </xf>
    <xf numFmtId="4" fontId="3" fillId="0" borderId="67" xfId="0" applyNumberFormat="1" applyFont="1" applyBorder="1" applyAlignment="1">
      <alignment horizontal="center"/>
    </xf>
    <xf numFmtId="0" fontId="0" fillId="0" borderId="30" xfId="0" applyBorder="1"/>
    <xf numFmtId="0" fontId="3" fillId="0" borderId="54" xfId="0" applyFont="1" applyBorder="1" applyAlignment="1">
      <alignment horizontal="left" vertical="top" wrapText="1"/>
    </xf>
    <xf numFmtId="0" fontId="7" fillId="0" borderId="54" xfId="0" applyFont="1" applyBorder="1"/>
    <xf numFmtId="166" fontId="7" fillId="0" borderId="54" xfId="30" applyFont="1" applyFill="1" applyBorder="1" applyAlignment="1"/>
    <xf numFmtId="0" fontId="7" fillId="0" borderId="46" xfId="0" applyFont="1" applyBorder="1"/>
    <xf numFmtId="0" fontId="7" fillId="0" borderId="59" xfId="0" applyFont="1" applyBorder="1"/>
    <xf numFmtId="166" fontId="7" fillId="0" borderId="46" xfId="30" applyFont="1" applyFill="1" applyBorder="1" applyAlignment="1"/>
    <xf numFmtId="0" fontId="7" fillId="0" borderId="32" xfId="0" applyFont="1" applyBorder="1" applyAlignment="1">
      <alignment horizontal="center" vertical="top"/>
    </xf>
    <xf numFmtId="0" fontId="7" fillId="0" borderId="32" xfId="0" applyFont="1" applyBorder="1" applyAlignment="1">
      <alignment horizontal="center" vertical="top" wrapText="1"/>
    </xf>
    <xf numFmtId="0" fontId="7" fillId="0" borderId="40" xfId="0" applyFont="1" applyBorder="1" applyAlignment="1">
      <alignment horizontal="left" vertical="top" wrapText="1"/>
    </xf>
    <xf numFmtId="0" fontId="7" fillId="0" borderId="37" xfId="0" applyFont="1" applyBorder="1" applyAlignment="1">
      <alignment vertical="top" wrapText="1"/>
    </xf>
    <xf numFmtId="0" fontId="7" fillId="0" borderId="40" xfId="0" applyFont="1" applyBorder="1" applyAlignment="1">
      <alignment horizontal="center" vertical="top"/>
    </xf>
    <xf numFmtId="0" fontId="7" fillId="0" borderId="37" xfId="0" applyFont="1" applyBorder="1" applyAlignment="1">
      <alignment horizontal="center" vertical="top"/>
    </xf>
    <xf numFmtId="0" fontId="10" fillId="0" borderId="37" xfId="0" applyFont="1" applyBorder="1" applyAlignment="1" applyProtection="1">
      <alignment vertical="top" wrapText="1"/>
      <protection locked="0"/>
    </xf>
    <xf numFmtId="0" fontId="7" fillId="0" borderId="32" xfId="0" applyFont="1" applyBorder="1" applyAlignment="1">
      <alignment horizontal="center" vertical="center" wrapText="1"/>
    </xf>
    <xf numFmtId="0" fontId="12" fillId="0" borderId="32" xfId="0" applyFont="1" applyBorder="1" applyAlignment="1">
      <alignment horizontal="left" vertical="center"/>
    </xf>
    <xf numFmtId="0" fontId="39" fillId="0" borderId="54" xfId="0" applyFont="1" applyBorder="1" applyAlignment="1">
      <alignment vertical="top"/>
    </xf>
    <xf numFmtId="0" fontId="7" fillId="0" borderId="37" xfId="0" applyFont="1" applyBorder="1" applyAlignment="1" applyProtection="1">
      <alignment horizontal="left" vertical="top" wrapText="1"/>
      <protection locked="0"/>
    </xf>
    <xf numFmtId="3" fontId="5" fillId="0" borderId="37" xfId="0" applyNumberFormat="1" applyFont="1" applyBorder="1" applyAlignment="1" applyProtection="1">
      <alignment horizontal="center" vertical="center"/>
      <protection locked="0"/>
    </xf>
    <xf numFmtId="0" fontId="7" fillId="25" borderId="37" xfId="0" applyFont="1" applyFill="1" applyBorder="1" applyAlignment="1">
      <alignment horizontal="center" vertical="center"/>
    </xf>
    <xf numFmtId="0" fontId="0" fillId="25" borderId="0" xfId="0" applyFill="1"/>
    <xf numFmtId="0" fontId="7" fillId="25" borderId="40" xfId="0" applyFont="1" applyFill="1" applyBorder="1" applyAlignment="1">
      <alignment vertical="top"/>
    </xf>
    <xf numFmtId="0" fontId="7" fillId="25" borderId="37" xfId="0" applyFont="1" applyFill="1" applyBorder="1" applyAlignment="1" applyProtection="1">
      <alignment horizontal="center"/>
      <protection locked="0"/>
    </xf>
    <xf numFmtId="0" fontId="7" fillId="0" borderId="40" xfId="0" applyFont="1" applyBorder="1" applyAlignment="1">
      <alignment vertical="top"/>
    </xf>
    <xf numFmtId="0" fontId="7" fillId="0" borderId="52" xfId="0" applyFont="1" applyBorder="1" applyAlignment="1">
      <alignment horizontal="justify" vertical="top" wrapText="1"/>
    </xf>
    <xf numFmtId="0" fontId="3" fillId="25" borderId="19" xfId="0" applyFont="1" applyFill="1" applyBorder="1" applyAlignment="1">
      <alignment horizontal="center" vertical="top"/>
    </xf>
    <xf numFmtId="0" fontId="3" fillId="25" borderId="23" xfId="0" applyFont="1" applyFill="1" applyBorder="1" applyAlignment="1">
      <alignment horizontal="center" vertical="top"/>
    </xf>
    <xf numFmtId="0" fontId="3" fillId="25" borderId="27" xfId="0" applyFont="1" applyFill="1" applyBorder="1" applyAlignment="1">
      <alignment horizontal="center" vertical="top"/>
    </xf>
    <xf numFmtId="3" fontId="3" fillId="25" borderId="27" xfId="0" applyNumberFormat="1" applyFont="1" applyFill="1" applyBorder="1" applyAlignment="1">
      <alignment horizontal="center" vertical="top"/>
    </xf>
    <xf numFmtId="4" fontId="3" fillId="25" borderId="28" xfId="0" applyNumberFormat="1" applyFont="1" applyFill="1" applyBorder="1" applyAlignment="1">
      <alignment horizontal="center" vertical="top"/>
    </xf>
    <xf numFmtId="0" fontId="3" fillId="25" borderId="20" xfId="0" applyFont="1" applyFill="1" applyBorder="1" applyAlignment="1">
      <alignment horizontal="center" vertical="top"/>
    </xf>
    <xf numFmtId="0" fontId="3" fillId="25" borderId="24" xfId="0" applyFont="1" applyFill="1" applyBorder="1" applyAlignment="1">
      <alignment horizontal="center" vertical="top"/>
    </xf>
    <xf numFmtId="0" fontId="3" fillId="25" borderId="29" xfId="0" applyFont="1" applyFill="1" applyBorder="1" applyAlignment="1">
      <alignment horizontal="center" vertical="top"/>
    </xf>
    <xf numFmtId="3" fontId="3" fillId="25" borderId="29" xfId="0" applyNumberFormat="1" applyFont="1" applyFill="1" applyBorder="1" applyAlignment="1">
      <alignment horizontal="center" vertical="top"/>
    </xf>
    <xf numFmtId="4" fontId="3" fillId="25" borderId="29" xfId="0" applyNumberFormat="1" applyFont="1" applyFill="1" applyBorder="1" applyAlignment="1">
      <alignment horizontal="center" vertical="top"/>
    </xf>
    <xf numFmtId="4" fontId="3" fillId="25" borderId="30" xfId="0" applyNumberFormat="1" applyFont="1" applyFill="1" applyBorder="1" applyAlignment="1">
      <alignment horizontal="center" vertical="top"/>
    </xf>
    <xf numFmtId="0" fontId="3" fillId="25" borderId="32" xfId="0" applyFont="1" applyFill="1" applyBorder="1" applyAlignment="1">
      <alignment horizontal="center" vertical="top"/>
    </xf>
    <xf numFmtId="3" fontId="3" fillId="25" borderId="32" xfId="0" applyNumberFormat="1" applyFont="1" applyFill="1" applyBorder="1" applyAlignment="1">
      <alignment horizontal="center" vertical="top"/>
    </xf>
    <xf numFmtId="0" fontId="7" fillId="25" borderId="37" xfId="0" applyFont="1" applyFill="1" applyBorder="1" applyAlignment="1">
      <alignment horizontal="center"/>
    </xf>
    <xf numFmtId="43" fontId="7" fillId="25" borderId="37" xfId="28" applyFont="1" applyFill="1" applyBorder="1" applyAlignment="1"/>
    <xf numFmtId="0" fontId="7" fillId="25" borderId="37" xfId="0" applyFont="1" applyFill="1" applyBorder="1" applyAlignment="1">
      <alignment vertical="top"/>
    </xf>
    <xf numFmtId="0" fontId="7" fillId="25" borderId="37" xfId="0" applyFont="1" applyFill="1" applyBorder="1" applyAlignment="1" applyProtection="1">
      <alignment horizontal="justify" vertical="top" wrapText="1"/>
      <protection locked="0"/>
    </xf>
    <xf numFmtId="43" fontId="7" fillId="25" borderId="48" xfId="28" applyFont="1" applyFill="1" applyBorder="1" applyAlignment="1">
      <alignment horizontal="right"/>
    </xf>
    <xf numFmtId="43" fontId="7" fillId="25" borderId="39" xfId="28" applyFont="1" applyFill="1" applyBorder="1" applyAlignment="1">
      <alignment horizontal="right"/>
    </xf>
    <xf numFmtId="0" fontId="7" fillId="25" borderId="37" xfId="0" applyFont="1" applyFill="1" applyBorder="1" applyAlignment="1">
      <alignment horizontal="left" vertical="top" wrapText="1"/>
    </xf>
    <xf numFmtId="0" fontId="7" fillId="25" borderId="37" xfId="0" applyFont="1" applyFill="1" applyBorder="1" applyAlignment="1">
      <alignment horizontal="justify" vertical="top" wrapText="1"/>
    </xf>
    <xf numFmtId="0" fontId="7" fillId="25" borderId="37" xfId="0" applyFont="1" applyFill="1" applyBorder="1" applyAlignment="1">
      <alignment horizontal="center" wrapText="1"/>
    </xf>
    <xf numFmtId="0" fontId="7" fillId="25" borderId="36" xfId="0" applyFont="1" applyFill="1" applyBorder="1" applyAlignment="1">
      <alignment vertical="top"/>
    </xf>
    <xf numFmtId="1" fontId="7" fillId="25" borderId="37" xfId="0" applyNumberFormat="1" applyFont="1" applyFill="1" applyBorder="1" applyAlignment="1" applyProtection="1">
      <alignment horizontal="center"/>
      <protection locked="0"/>
    </xf>
    <xf numFmtId="0" fontId="7" fillId="25" borderId="37" xfId="0" applyFont="1" applyFill="1" applyBorder="1" applyAlignment="1">
      <alignment wrapText="1"/>
    </xf>
    <xf numFmtId="0" fontId="7" fillId="25" borderId="36" xfId="0" applyFont="1" applyFill="1" applyBorder="1" applyAlignment="1" applyProtection="1">
      <alignment horizontal="center"/>
      <protection locked="0"/>
    </xf>
    <xf numFmtId="0" fontId="7" fillId="25" borderId="30" xfId="0" applyFont="1" applyFill="1" applyBorder="1"/>
    <xf numFmtId="0" fontId="0" fillId="25" borderId="0" xfId="0" applyFill="1" applyAlignment="1">
      <alignment horizontal="center"/>
    </xf>
    <xf numFmtId="0" fontId="7" fillId="0" borderId="40" xfId="0" applyFont="1" applyBorder="1" applyAlignment="1">
      <alignment vertical="top" wrapText="1"/>
    </xf>
    <xf numFmtId="0" fontId="7" fillId="0" borderId="37" xfId="0" applyFont="1" applyBorder="1" applyAlignment="1">
      <alignment horizontal="center" wrapText="1"/>
    </xf>
    <xf numFmtId="0" fontId="7" fillId="25" borderId="46" xfId="0" applyFont="1" applyFill="1" applyBorder="1" applyAlignment="1">
      <alignment horizontal="center" vertical="center"/>
    </xf>
    <xf numFmtId="4" fontId="3" fillId="25" borderId="51" xfId="0" applyNumberFormat="1" applyFont="1" applyFill="1" applyBorder="1" applyAlignment="1">
      <alignment horizontal="center" vertical="top"/>
    </xf>
    <xf numFmtId="4" fontId="3" fillId="25" borderId="55" xfId="0" applyNumberFormat="1" applyFont="1" applyFill="1" applyBorder="1" applyAlignment="1">
      <alignment horizontal="center" vertical="top"/>
    </xf>
    <xf numFmtId="0" fontId="7" fillId="25" borderId="37" xfId="0" applyFont="1" applyFill="1" applyBorder="1" applyAlignment="1">
      <alignment horizontal="center" vertical="top" wrapText="1"/>
    </xf>
    <xf numFmtId="0" fontId="7" fillId="25" borderId="37" xfId="0" applyFont="1" applyFill="1" applyBorder="1" applyAlignment="1">
      <alignment horizontal="left" wrapText="1"/>
    </xf>
    <xf numFmtId="0" fontId="7" fillId="25" borderId="0" xfId="0" applyFont="1" applyFill="1"/>
    <xf numFmtId="0" fontId="3" fillId="25" borderId="27" xfId="0" applyFont="1" applyFill="1" applyBorder="1" applyAlignment="1">
      <alignment horizontal="left" vertical="top"/>
    </xf>
    <xf numFmtId="0" fontId="3" fillId="25" borderId="29" xfId="0" applyFont="1" applyFill="1" applyBorder="1" applyAlignment="1">
      <alignment horizontal="left" vertical="top"/>
    </xf>
    <xf numFmtId="0" fontId="3" fillId="25" borderId="19" xfId="0" applyFont="1" applyFill="1" applyBorder="1" applyAlignment="1">
      <alignment vertical="center"/>
    </xf>
    <xf numFmtId="0" fontId="3" fillId="25" borderId="27" xfId="0" applyFont="1" applyFill="1" applyBorder="1" applyAlignment="1">
      <alignment horizontal="center" vertical="center"/>
    </xf>
    <xf numFmtId="0" fontId="3" fillId="25" borderId="27" xfId="0" applyFont="1" applyFill="1" applyBorder="1" applyAlignment="1">
      <alignment horizontal="left" vertical="center" wrapText="1"/>
    </xf>
    <xf numFmtId="0" fontId="3" fillId="25" borderId="27" xfId="0" applyFont="1" applyFill="1" applyBorder="1" applyAlignment="1">
      <alignment vertical="center"/>
    </xf>
    <xf numFmtId="3" fontId="3" fillId="25" borderId="27" xfId="0" applyNumberFormat="1" applyFont="1" applyFill="1" applyBorder="1" applyAlignment="1">
      <alignment horizontal="center" vertical="center"/>
    </xf>
    <xf numFmtId="0" fontId="3" fillId="25" borderId="28" xfId="0" applyFont="1" applyFill="1" applyBorder="1" applyAlignment="1">
      <alignment horizontal="center" vertical="center"/>
    </xf>
    <xf numFmtId="0" fontId="3" fillId="25" borderId="22" xfId="0" applyFont="1" applyFill="1" applyBorder="1" applyAlignment="1">
      <alignment horizontal="center" vertical="top"/>
    </xf>
    <xf numFmtId="0" fontId="7" fillId="25" borderId="32" xfId="0" applyFont="1" applyFill="1" applyBorder="1" applyAlignment="1">
      <alignment horizontal="center" vertical="top" wrapText="1"/>
    </xf>
    <xf numFmtId="0" fontId="3" fillId="25" borderId="32" xfId="0" applyFont="1" applyFill="1" applyBorder="1" applyAlignment="1">
      <alignment horizontal="left" vertical="center"/>
    </xf>
    <xf numFmtId="4" fontId="3" fillId="25" borderId="32" xfId="0" applyNumberFormat="1" applyFont="1" applyFill="1" applyBorder="1" applyAlignment="1">
      <alignment horizontal="center" vertical="top"/>
    </xf>
    <xf numFmtId="4" fontId="3" fillId="25" borderId="68" xfId="0" applyNumberFormat="1" applyFont="1" applyFill="1" applyBorder="1" applyAlignment="1">
      <alignment horizontal="center" vertical="top"/>
    </xf>
    <xf numFmtId="0" fontId="10" fillId="25" borderId="69" xfId="0" applyFont="1" applyFill="1" applyBorder="1" applyAlignment="1">
      <alignment horizontal="left" vertical="justify" wrapText="1"/>
    </xf>
    <xf numFmtId="0" fontId="7" fillId="25" borderId="46" xfId="0" applyFont="1" applyFill="1" applyBorder="1" applyAlignment="1">
      <alignment horizontal="center" vertical="top" wrapText="1"/>
    </xf>
    <xf numFmtId="0" fontId="10" fillId="25" borderId="46" xfId="0" applyFont="1" applyFill="1" applyBorder="1" applyAlignment="1">
      <alignment horizontal="left" vertical="top" wrapText="1"/>
    </xf>
    <xf numFmtId="0" fontId="7" fillId="25" borderId="46" xfId="0" applyFont="1" applyFill="1" applyBorder="1" applyAlignment="1">
      <alignment vertical="center"/>
    </xf>
    <xf numFmtId="166" fontId="7" fillId="25" borderId="46" xfId="30" applyFont="1" applyFill="1" applyBorder="1" applyAlignment="1">
      <alignment vertical="center"/>
    </xf>
    <xf numFmtId="0" fontId="3" fillId="25" borderId="40" xfId="0" applyFont="1" applyFill="1" applyBorder="1" applyAlignment="1">
      <alignment horizontal="left" vertical="justify" wrapText="1"/>
    </xf>
    <xf numFmtId="0" fontId="39" fillId="25" borderId="37" xfId="0" applyFont="1" applyFill="1" applyBorder="1" applyAlignment="1">
      <alignment horizontal="left" vertical="top" wrapText="1"/>
    </xf>
    <xf numFmtId="0" fontId="7" fillId="25" borderId="37" xfId="0" applyFont="1" applyFill="1" applyBorder="1" applyAlignment="1">
      <alignment vertical="center"/>
    </xf>
    <xf numFmtId="166" fontId="7" fillId="25" borderId="37" xfId="30" applyFont="1" applyFill="1" applyBorder="1" applyAlignment="1">
      <alignment vertical="center"/>
    </xf>
    <xf numFmtId="4" fontId="3" fillId="25" borderId="39" xfId="0" applyNumberFormat="1" applyFont="1" applyFill="1" applyBorder="1" applyAlignment="1">
      <alignment horizontal="center" vertical="top"/>
    </xf>
    <xf numFmtId="0" fontId="10" fillId="25" borderId="40" xfId="0" applyFont="1" applyFill="1" applyBorder="1" applyAlignment="1">
      <alignment horizontal="left" vertical="justify" wrapText="1"/>
    </xf>
    <xf numFmtId="0" fontId="10" fillId="25" borderId="37" xfId="0" applyFont="1" applyFill="1" applyBorder="1" applyAlignment="1">
      <alignment horizontal="left" vertical="top" wrapText="1"/>
    </xf>
    <xf numFmtId="0" fontId="7" fillId="25" borderId="40" xfId="0" applyFont="1" applyFill="1" applyBorder="1" applyAlignment="1">
      <alignment horizontal="left" vertical="justify" wrapText="1"/>
    </xf>
    <xf numFmtId="0" fontId="7" fillId="25" borderId="37" xfId="0" applyFont="1" applyFill="1" applyBorder="1" applyAlignment="1" applyProtection="1">
      <alignment horizontal="center" vertical="center"/>
      <protection locked="0"/>
    </xf>
    <xf numFmtId="0" fontId="7" fillId="25" borderId="37" xfId="0" applyFont="1" applyFill="1" applyBorder="1" applyAlignment="1" applyProtection="1">
      <alignment horizontal="left" vertical="top" wrapText="1"/>
      <protection locked="0"/>
    </xf>
    <xf numFmtId="0" fontId="7" fillId="25" borderId="37" xfId="0" applyFont="1" applyFill="1" applyBorder="1" applyAlignment="1" applyProtection="1">
      <alignment horizontal="left" vertical="center" wrapText="1"/>
      <protection locked="0"/>
    </xf>
    <xf numFmtId="0" fontId="10" fillId="25" borderId="37" xfId="0" applyFont="1" applyFill="1" applyBorder="1" applyAlignment="1" applyProtection="1">
      <alignment horizontal="left" vertical="center" wrapText="1"/>
      <protection locked="0"/>
    </xf>
    <xf numFmtId="0" fontId="7" fillId="25" borderId="54" xfId="0" applyFont="1" applyFill="1" applyBorder="1" applyAlignment="1">
      <alignment horizontal="center" vertical="top" wrapText="1"/>
    </xf>
    <xf numFmtId="0" fontId="0" fillId="25" borderId="0" xfId="0" applyFill="1" applyAlignment="1">
      <alignment horizontal="left"/>
    </xf>
    <xf numFmtId="0" fontId="7" fillId="25" borderId="63" xfId="0" applyFont="1" applyFill="1" applyBorder="1" applyAlignment="1">
      <alignment horizontal="center" vertical="center"/>
    </xf>
    <xf numFmtId="166" fontId="7" fillId="25" borderId="54" xfId="30" applyFont="1" applyFill="1" applyBorder="1" applyAlignment="1">
      <alignment vertical="center"/>
    </xf>
    <xf numFmtId="0" fontId="5" fillId="25" borderId="16" xfId="0" applyFont="1" applyFill="1" applyBorder="1" applyAlignment="1">
      <alignment vertical="top"/>
    </xf>
    <xf numFmtId="0" fontId="5" fillId="25" borderId="11" xfId="0" applyFont="1" applyFill="1" applyBorder="1" applyAlignment="1">
      <alignment vertical="top"/>
    </xf>
    <xf numFmtId="0" fontId="5" fillId="25" borderId="11" xfId="0" applyFont="1" applyFill="1" applyBorder="1" applyAlignment="1">
      <alignment horizontal="left" vertical="top"/>
    </xf>
    <xf numFmtId="0" fontId="5" fillId="25" borderId="11" xfId="0" applyFont="1" applyFill="1" applyBorder="1" applyAlignment="1">
      <alignment horizontal="center" vertical="top"/>
    </xf>
    <xf numFmtId="3" fontId="5" fillId="25" borderId="11" xfId="0" applyNumberFormat="1" applyFont="1" applyFill="1" applyBorder="1" applyAlignment="1">
      <alignment horizontal="center" vertical="top"/>
    </xf>
    <xf numFmtId="4" fontId="5" fillId="25" borderId="28" xfId="0" applyNumberFormat="1" applyFont="1" applyFill="1" applyBorder="1" applyAlignment="1">
      <alignment vertical="center"/>
    </xf>
    <xf numFmtId="0" fontId="5" fillId="25" borderId="15" xfId="0" applyFont="1" applyFill="1" applyBorder="1" applyAlignment="1">
      <alignment vertical="top"/>
    </xf>
    <xf numFmtId="0" fontId="5" fillId="25" borderId="0" xfId="0" applyFont="1" applyFill="1" applyAlignment="1">
      <alignment vertical="top"/>
    </xf>
    <xf numFmtId="0" fontId="3" fillId="25" borderId="0" xfId="0" applyFont="1" applyFill="1" applyAlignment="1" applyProtection="1">
      <alignment horizontal="left" vertical="top"/>
      <protection locked="0"/>
    </xf>
    <xf numFmtId="0" fontId="5" fillId="25" borderId="0" xfId="0" applyFont="1" applyFill="1" applyAlignment="1">
      <alignment horizontal="center" vertical="top"/>
    </xf>
    <xf numFmtId="3" fontId="5" fillId="25" borderId="0" xfId="0" applyNumberFormat="1" applyFont="1" applyFill="1" applyAlignment="1">
      <alignment horizontal="center" vertical="top"/>
    </xf>
    <xf numFmtId="0" fontId="6" fillId="25" borderId="0" xfId="0" applyFont="1" applyFill="1" applyAlignment="1">
      <alignment horizontal="right" vertical="top"/>
    </xf>
    <xf numFmtId="4" fontId="6" fillId="25" borderId="68" xfId="0" applyNumberFormat="1" applyFont="1" applyFill="1" applyBorder="1" applyAlignment="1">
      <alignment vertical="center"/>
    </xf>
    <xf numFmtId="0" fontId="5" fillId="25" borderId="17" xfId="0" applyFont="1" applyFill="1" applyBorder="1" applyAlignment="1">
      <alignment vertical="top"/>
    </xf>
    <xf numFmtId="0" fontId="5" fillId="25" borderId="12" xfId="0" applyFont="1" applyFill="1" applyBorder="1" applyAlignment="1">
      <alignment vertical="top"/>
    </xf>
    <xf numFmtId="0" fontId="5" fillId="25" borderId="12" xfId="0" applyFont="1" applyFill="1" applyBorder="1" applyAlignment="1">
      <alignment horizontal="left" vertical="top"/>
    </xf>
    <xf numFmtId="0" fontId="5" fillId="25" borderId="12" xfId="0" applyFont="1" applyFill="1" applyBorder="1" applyAlignment="1">
      <alignment horizontal="center" vertical="top"/>
    </xf>
    <xf numFmtId="3" fontId="5" fillId="25" borderId="12" xfId="0" applyNumberFormat="1" applyFont="1" applyFill="1" applyBorder="1" applyAlignment="1">
      <alignment horizontal="center" vertical="top"/>
    </xf>
    <xf numFmtId="0" fontId="7" fillId="25" borderId="69" xfId="0" applyFont="1" applyFill="1" applyBorder="1" applyAlignment="1">
      <alignment horizontal="left" vertical="justify" wrapText="1"/>
    </xf>
    <xf numFmtId="0" fontId="0" fillId="25" borderId="46" xfId="0" applyFill="1" applyBorder="1" applyAlignment="1">
      <alignment horizontal="left"/>
    </xf>
    <xf numFmtId="0" fontId="0" fillId="25" borderId="46" xfId="0" applyFill="1" applyBorder="1" applyAlignment="1">
      <alignment horizontal="center"/>
    </xf>
    <xf numFmtId="0" fontId="0" fillId="25" borderId="37" xfId="0" applyFill="1" applyBorder="1" applyAlignment="1">
      <alignment horizontal="left"/>
    </xf>
    <xf numFmtId="0" fontId="0" fillId="25" borderId="37" xfId="0" applyFill="1" applyBorder="1" applyAlignment="1">
      <alignment horizontal="center"/>
    </xf>
    <xf numFmtId="0" fontId="7" fillId="25" borderId="37" xfId="0" applyFont="1" applyFill="1" applyBorder="1" applyAlignment="1">
      <alignment horizontal="left"/>
    </xf>
    <xf numFmtId="0" fontId="7" fillId="25" borderId="37" xfId="0" applyFont="1" applyFill="1" applyBorder="1" applyAlignment="1" applyProtection="1">
      <alignment horizontal="left" wrapText="1"/>
      <protection locked="0"/>
    </xf>
    <xf numFmtId="0" fontId="0" fillId="25" borderId="37" xfId="0" applyFill="1" applyBorder="1" applyAlignment="1">
      <alignment horizontal="center" vertical="center"/>
    </xf>
    <xf numFmtId="0" fontId="10" fillId="25" borderId="0" xfId="0" applyFont="1" applyFill="1" applyAlignment="1">
      <alignment horizontal="left" vertical="justify" wrapText="1"/>
    </xf>
    <xf numFmtId="0" fontId="10" fillId="25" borderId="46" xfId="0" applyFont="1" applyFill="1" applyBorder="1" applyAlignment="1">
      <alignment horizontal="center" vertical="top" wrapText="1"/>
    </xf>
    <xf numFmtId="0" fontId="10" fillId="25" borderId="46" xfId="0" applyFont="1" applyFill="1" applyBorder="1" applyAlignment="1">
      <alignment horizontal="left"/>
    </xf>
    <xf numFmtId="0" fontId="0" fillId="25" borderId="46" xfId="0" applyFill="1" applyBorder="1" applyAlignment="1">
      <alignment horizontal="center" vertical="center"/>
    </xf>
    <xf numFmtId="0" fontId="7" fillId="25" borderId="26" xfId="0" applyFont="1" applyFill="1" applyBorder="1" applyAlignment="1">
      <alignment horizontal="left" vertical="justify" wrapText="1"/>
    </xf>
    <xf numFmtId="0" fontId="7" fillId="25" borderId="37" xfId="0" applyFont="1" applyFill="1" applyBorder="1" applyAlignment="1" applyProtection="1">
      <alignment horizontal="center" vertical="top"/>
      <protection locked="0"/>
    </xf>
    <xf numFmtId="0" fontId="0" fillId="25" borderId="37" xfId="0" applyFill="1" applyBorder="1"/>
    <xf numFmtId="0" fontId="10" fillId="25" borderId="37" xfId="0" applyFont="1" applyFill="1" applyBorder="1" applyAlignment="1" applyProtection="1">
      <alignment horizontal="left" vertical="top" wrapText="1"/>
      <protection locked="0"/>
    </xf>
    <xf numFmtId="166" fontId="7" fillId="25" borderId="37" xfId="30" applyFont="1" applyFill="1" applyBorder="1" applyAlignment="1">
      <alignment vertical="justify" wrapText="1"/>
    </xf>
    <xf numFmtId="166" fontId="7" fillId="25" borderId="39" xfId="30" applyFont="1" applyFill="1" applyBorder="1" applyAlignment="1">
      <alignment vertical="justify" wrapText="1"/>
    </xf>
    <xf numFmtId="0" fontId="3" fillId="25" borderId="37" xfId="0" applyFont="1" applyFill="1" applyBorder="1" applyAlignment="1" applyProtection="1">
      <alignment horizontal="center" vertical="top"/>
      <protection locked="0"/>
    </xf>
    <xf numFmtId="0" fontId="0" fillId="25" borderId="52" xfId="0" applyFill="1" applyBorder="1" applyAlignment="1">
      <alignment horizontal="left" wrapText="1"/>
    </xf>
    <xf numFmtId="166" fontId="7" fillId="25" borderId="50" xfId="30" applyFont="1" applyFill="1" applyBorder="1" applyAlignment="1">
      <alignment vertical="justify" wrapText="1"/>
    </xf>
    <xf numFmtId="0" fontId="7" fillId="25" borderId="52" xfId="0" applyFont="1" applyFill="1" applyBorder="1" applyAlignment="1">
      <alignment horizontal="left" wrapText="1"/>
    </xf>
    <xf numFmtId="0" fontId="7" fillId="25" borderId="47" xfId="0" applyFont="1" applyFill="1" applyBorder="1" applyAlignment="1">
      <alignment horizontal="left" vertical="justify" wrapText="1"/>
    </xf>
    <xf numFmtId="0" fontId="3" fillId="25" borderId="36" xfId="0" applyFont="1" applyFill="1" applyBorder="1" applyAlignment="1" applyProtection="1">
      <alignment horizontal="center" vertical="top"/>
      <protection locked="0"/>
    </xf>
    <xf numFmtId="0" fontId="7" fillId="25" borderId="73" xfId="0" applyFont="1" applyFill="1" applyBorder="1" applyAlignment="1">
      <alignment horizontal="left" wrapText="1"/>
    </xf>
    <xf numFmtId="1" fontId="7" fillId="25" borderId="36" xfId="0" applyNumberFormat="1" applyFont="1" applyFill="1" applyBorder="1" applyAlignment="1" applyProtection="1">
      <alignment horizontal="center"/>
      <protection locked="0"/>
    </xf>
    <xf numFmtId="0" fontId="7" fillId="25" borderId="47" xfId="0" applyFont="1" applyFill="1" applyBorder="1" applyAlignment="1" applyProtection="1">
      <alignment horizontal="left" vertical="top"/>
      <protection locked="0"/>
    </xf>
    <xf numFmtId="0" fontId="3" fillId="25" borderId="63" xfId="0" applyFont="1" applyFill="1" applyBorder="1" applyAlignment="1" applyProtection="1">
      <alignment horizontal="center" vertical="top"/>
      <protection locked="0"/>
    </xf>
    <xf numFmtId="0" fontId="7" fillId="25" borderId="63" xfId="0" applyFont="1" applyFill="1" applyBorder="1" applyAlignment="1" applyProtection="1">
      <alignment horizontal="left" vertical="center" wrapText="1"/>
      <protection locked="0"/>
    </xf>
    <xf numFmtId="0" fontId="7" fillId="25" borderId="63" xfId="0" applyFont="1" applyFill="1" applyBorder="1" applyAlignment="1" applyProtection="1">
      <alignment horizontal="center"/>
      <protection locked="0"/>
    </xf>
    <xf numFmtId="166" fontId="7" fillId="25" borderId="36" xfId="30" applyFont="1" applyFill="1" applyBorder="1" applyAlignment="1">
      <alignment vertical="justify" wrapText="1"/>
    </xf>
    <xf numFmtId="0" fontId="8" fillId="25" borderId="0" xfId="0" applyFont="1" applyFill="1" applyAlignment="1" applyProtection="1">
      <alignment horizontal="left" vertical="top"/>
      <protection locked="0"/>
    </xf>
    <xf numFmtId="0" fontId="7" fillId="25" borderId="0" xfId="0" applyFont="1" applyFill="1" applyAlignment="1">
      <alignment horizontal="left"/>
    </xf>
    <xf numFmtId="0" fontId="7" fillId="25" borderId="0" xfId="0" applyFont="1" applyFill="1" applyAlignment="1">
      <alignment horizontal="center"/>
    </xf>
    <xf numFmtId="0" fontId="0" fillId="0" borderId="0" xfId="0" applyAlignment="1">
      <alignment horizontal="justify"/>
    </xf>
    <xf numFmtId="0" fontId="8"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33" fillId="0" borderId="0" xfId="0" applyFont="1" applyAlignment="1" applyProtection="1">
      <alignment horizontal="center"/>
      <protection locked="0"/>
    </xf>
    <xf numFmtId="0" fontId="13" fillId="0" borderId="0" xfId="0" applyFont="1" applyAlignment="1" applyProtection="1">
      <alignment horizontal="center"/>
      <protection locked="0"/>
    </xf>
    <xf numFmtId="0" fontId="0" fillId="0" borderId="12" xfId="0" applyBorder="1" applyAlignment="1">
      <alignment horizontal="justify"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4" fontId="3" fillId="0" borderId="14" xfId="0" applyNumberFormat="1" applyFont="1" applyBorder="1" applyAlignment="1">
      <alignment horizontal="center" vertical="top"/>
    </xf>
    <xf numFmtId="0" fontId="7" fillId="0" borderId="46" xfId="0" applyFont="1" applyBorder="1" applyAlignment="1">
      <alignment vertical="top" wrapText="1"/>
    </xf>
    <xf numFmtId="0" fontId="7" fillId="0" borderId="54" xfId="0" applyFont="1" applyBorder="1" applyAlignment="1">
      <alignment vertical="top" wrapText="1"/>
    </xf>
    <xf numFmtId="0" fontId="10" fillId="0" borderId="45" xfId="0" applyFont="1" applyBorder="1" applyAlignment="1">
      <alignment vertical="top" wrapText="1"/>
    </xf>
    <xf numFmtId="0" fontId="5" fillId="0" borderId="37" xfId="0" applyFont="1" applyBorder="1" applyAlignment="1">
      <alignment horizontal="center" vertical="top"/>
    </xf>
    <xf numFmtId="0" fontId="7" fillId="0" borderId="52" xfId="0" applyFont="1" applyBorder="1" applyAlignment="1">
      <alignment horizontal="left" vertical="top" wrapText="1"/>
    </xf>
    <xf numFmtId="0" fontId="7" fillId="0" borderId="37" xfId="0" applyFont="1" applyBorder="1" applyAlignment="1">
      <alignment horizontal="center" vertical="center" wrapText="1"/>
    </xf>
    <xf numFmtId="0" fontId="7" fillId="0" borderId="45" xfId="0" applyFont="1" applyBorder="1" applyAlignment="1">
      <alignment vertical="top" wrapText="1"/>
    </xf>
    <xf numFmtId="0" fontId="7" fillId="0" borderId="48" xfId="0" applyFont="1" applyBorder="1"/>
    <xf numFmtId="0" fontId="5" fillId="0" borderId="37" xfId="0" applyFont="1" applyBorder="1" applyAlignment="1">
      <alignment horizontal="center" vertical="top" wrapText="1"/>
    </xf>
    <xf numFmtId="43" fontId="7" fillId="0" borderId="37" xfId="28" applyFont="1" applyFill="1" applyBorder="1" applyAlignment="1"/>
    <xf numFmtId="43" fontId="7" fillId="0" borderId="39" xfId="28" applyFont="1" applyFill="1" applyBorder="1" applyAlignment="1"/>
    <xf numFmtId="0" fontId="3" fillId="0" borderId="45" xfId="0" applyFont="1" applyBorder="1" applyAlignment="1">
      <alignment vertical="top" wrapText="1"/>
    </xf>
    <xf numFmtId="0" fontId="7" fillId="0" borderId="38" xfId="0" applyFont="1" applyBorder="1" applyAlignment="1">
      <alignment horizontal="justify" vertical="top" wrapText="1"/>
    </xf>
    <xf numFmtId="0" fontId="7" fillId="0" borderId="38" xfId="0" applyFont="1" applyBorder="1" applyAlignment="1">
      <alignment horizontal="center" vertical="center" wrapText="1"/>
    </xf>
    <xf numFmtId="0" fontId="7" fillId="0" borderId="38" xfId="0" applyFont="1" applyBorder="1" applyAlignment="1">
      <alignment horizontal="center" wrapText="1"/>
    </xf>
    <xf numFmtId="43" fontId="7" fillId="0" borderId="48" xfId="28" applyFont="1" applyFill="1" applyBorder="1" applyAlignment="1"/>
    <xf numFmtId="0" fontId="7" fillId="0" borderId="52" xfId="0" applyFont="1" applyBorder="1" applyAlignment="1">
      <alignment horizontal="center" vertical="center" wrapText="1"/>
    </xf>
    <xf numFmtId="0" fontId="3" fillId="0" borderId="52" xfId="0" applyFont="1" applyBorder="1" applyAlignment="1">
      <alignment horizontal="justify" vertical="top" wrapText="1"/>
    </xf>
    <xf numFmtId="168" fontId="7" fillId="0" borderId="40" xfId="0" applyNumberFormat="1" applyFont="1" applyBorder="1" applyAlignment="1">
      <alignment vertical="top" wrapText="1"/>
    </xf>
    <xf numFmtId="168" fontId="7" fillId="0" borderId="37" xfId="0" applyNumberFormat="1" applyFont="1" applyBorder="1" applyAlignment="1">
      <alignment vertical="top" wrapText="1"/>
    </xf>
    <xf numFmtId="0" fontId="0" fillId="0" borderId="40" xfId="0" applyBorder="1"/>
    <xf numFmtId="0" fontId="0" fillId="0" borderId="37" xfId="0" applyBorder="1" applyAlignment="1">
      <alignment horizontal="justify"/>
    </xf>
    <xf numFmtId="0" fontId="0" fillId="0" borderId="37" xfId="0" applyBorder="1" applyAlignment="1">
      <alignment horizontal="center"/>
    </xf>
    <xf numFmtId="0" fontId="0" fillId="0" borderId="39" xfId="0" applyBorder="1"/>
    <xf numFmtId="0" fontId="3" fillId="0" borderId="0" xfId="0" applyFont="1" applyAlignment="1">
      <alignment horizontal="right" vertical="top"/>
    </xf>
    <xf numFmtId="0" fontId="10" fillId="0" borderId="54" xfId="0" applyFont="1" applyBorder="1" applyAlignment="1">
      <alignment vertical="top" wrapText="1"/>
    </xf>
    <xf numFmtId="0" fontId="10" fillId="0" borderId="37" xfId="0" applyFont="1" applyBorder="1" applyAlignment="1">
      <alignment horizontal="justify" vertical="top"/>
    </xf>
    <xf numFmtId="0" fontId="45" fillId="0" borderId="37" xfId="0" applyFont="1" applyBorder="1" applyAlignment="1">
      <alignment horizontal="left" vertical="top" wrapText="1"/>
    </xf>
    <xf numFmtId="0" fontId="45" fillId="0" borderId="52" xfId="0" applyFont="1" applyBorder="1" applyAlignment="1">
      <alignment horizontal="justify" vertical="top" wrapText="1"/>
    </xf>
    <xf numFmtId="0" fontId="7" fillId="0" borderId="37" xfId="0" applyFont="1" applyBorder="1" applyAlignment="1">
      <alignment horizontal="left" wrapText="1"/>
    </xf>
    <xf numFmtId="0" fontId="45" fillId="25" borderId="37" xfId="0" applyFont="1" applyFill="1" applyBorder="1" applyAlignment="1">
      <alignment vertical="top"/>
    </xf>
    <xf numFmtId="4" fontId="7" fillId="25" borderId="39" xfId="0" applyNumberFormat="1" applyFont="1" applyFill="1" applyBorder="1" applyAlignment="1">
      <alignment horizontal="center"/>
    </xf>
    <xf numFmtId="0" fontId="39" fillId="25" borderId="37" xfId="0" applyFont="1" applyFill="1" applyBorder="1" applyAlignment="1" applyProtection="1">
      <alignment horizontal="justify" vertical="top" wrapText="1"/>
      <protection locked="0"/>
    </xf>
    <xf numFmtId="0" fontId="3" fillId="25" borderId="69" xfId="0" applyFont="1" applyFill="1" applyBorder="1" applyAlignment="1">
      <alignment vertical="top"/>
    </xf>
    <xf numFmtId="0" fontId="3" fillId="25" borderId="46" xfId="0" applyFont="1" applyFill="1" applyBorder="1" applyAlignment="1">
      <alignment vertical="top"/>
    </xf>
    <xf numFmtId="0" fontId="10" fillId="25" borderId="46" xfId="0" applyFont="1" applyFill="1" applyBorder="1" applyAlignment="1">
      <alignment vertical="top" wrapText="1"/>
    </xf>
    <xf numFmtId="0" fontId="7" fillId="25" borderId="46" xfId="0" applyFont="1" applyFill="1" applyBorder="1" applyAlignment="1">
      <alignment horizontal="center"/>
    </xf>
    <xf numFmtId="43" fontId="7" fillId="25" borderId="46" xfId="28" applyFont="1" applyFill="1" applyBorder="1" applyAlignment="1"/>
    <xf numFmtId="4" fontId="3" fillId="25" borderId="51" xfId="0" applyNumberFormat="1" applyFont="1" applyFill="1" applyBorder="1" applyAlignment="1">
      <alignment horizontal="center"/>
    </xf>
    <xf numFmtId="0" fontId="3" fillId="25" borderId="56" xfId="0" applyFont="1" applyFill="1" applyBorder="1" applyAlignment="1">
      <alignment vertical="top"/>
    </xf>
    <xf numFmtId="0" fontId="3" fillId="25" borderId="54" xfId="0" applyFont="1" applyFill="1" applyBorder="1" applyAlignment="1">
      <alignment vertical="top"/>
    </xf>
    <xf numFmtId="0" fontId="39" fillId="25" borderId="54" xfId="0" applyFont="1" applyFill="1" applyBorder="1" applyAlignment="1">
      <alignment vertical="top"/>
    </xf>
    <xf numFmtId="0" fontId="7" fillId="25" borderId="54" xfId="0" applyFont="1" applyFill="1" applyBorder="1" applyAlignment="1">
      <alignment horizontal="center"/>
    </xf>
    <xf numFmtId="43" fontId="7" fillId="25" borderId="54" xfId="28" applyFont="1" applyFill="1" applyBorder="1" applyAlignment="1"/>
    <xf numFmtId="4" fontId="3" fillId="25" borderId="55" xfId="0" applyNumberFormat="1" applyFont="1" applyFill="1" applyBorder="1" applyAlignment="1">
      <alignment horizontal="center"/>
    </xf>
    <xf numFmtId="0" fontId="10" fillId="25" borderId="54" xfId="0" applyFont="1" applyFill="1" applyBorder="1" applyAlignment="1">
      <alignment vertical="top"/>
    </xf>
    <xf numFmtId="0" fontId="10" fillId="25" borderId="40" xfId="0" applyFont="1" applyFill="1" applyBorder="1" applyAlignment="1">
      <alignment vertical="top"/>
    </xf>
    <xf numFmtId="0" fontId="3" fillId="25" borderId="37" xfId="0" applyFont="1" applyFill="1" applyBorder="1" applyAlignment="1">
      <alignment vertical="top"/>
    </xf>
    <xf numFmtId="0" fontId="10" fillId="25" borderId="37" xfId="0" applyFont="1" applyFill="1" applyBorder="1" applyAlignment="1">
      <alignment horizontal="justify" vertical="top" wrapText="1"/>
    </xf>
    <xf numFmtId="4" fontId="3" fillId="25" borderId="39" xfId="0" applyNumberFormat="1" applyFont="1" applyFill="1" applyBorder="1" applyAlignment="1">
      <alignment horizontal="center"/>
    </xf>
    <xf numFmtId="43" fontId="7" fillId="25" borderId="36" xfId="28" applyFont="1" applyFill="1" applyBorder="1" applyAlignment="1"/>
    <xf numFmtId="43" fontId="7" fillId="25" borderId="74" xfId="28" applyFont="1" applyFill="1" applyBorder="1" applyAlignment="1">
      <alignment horizontal="right"/>
    </xf>
    <xf numFmtId="0" fontId="7" fillId="25" borderId="36" xfId="0" applyFont="1" applyFill="1" applyBorder="1" applyAlignment="1">
      <alignment horizontal="center" wrapText="1"/>
    </xf>
    <xf numFmtId="0" fontId="7" fillId="25" borderId="56" xfId="0" applyFont="1" applyFill="1" applyBorder="1" applyAlignment="1">
      <alignment vertical="top"/>
    </xf>
    <xf numFmtId="0" fontId="7" fillId="25" borderId="54" xfId="0" applyFont="1" applyFill="1" applyBorder="1" applyAlignment="1">
      <alignment vertical="top"/>
    </xf>
    <xf numFmtId="0" fontId="7" fillId="25" borderId="54" xfId="0" applyFont="1" applyFill="1" applyBorder="1" applyAlignment="1">
      <alignment horizontal="right" vertical="top" wrapText="1"/>
    </xf>
    <xf numFmtId="4" fontId="7" fillId="25" borderId="55" xfId="0" applyNumberFormat="1" applyFont="1" applyFill="1" applyBorder="1" applyAlignment="1">
      <alignment horizontal="center"/>
    </xf>
    <xf numFmtId="0" fontId="45" fillId="25" borderId="54" xfId="0" applyFont="1" applyFill="1" applyBorder="1" applyAlignment="1">
      <alignment vertical="top" wrapText="1"/>
    </xf>
    <xf numFmtId="0" fontId="10" fillId="25" borderId="37" xfId="0" applyFont="1" applyFill="1" applyBorder="1" applyAlignment="1">
      <alignment vertical="top"/>
    </xf>
    <xf numFmtId="43" fontId="7" fillId="25" borderId="50" xfId="28" applyFont="1" applyFill="1" applyBorder="1" applyAlignment="1">
      <alignment horizontal="right"/>
    </xf>
    <xf numFmtId="0" fontId="45" fillId="25" borderId="54" xfId="0" applyFont="1" applyFill="1" applyBorder="1" applyAlignment="1">
      <alignment vertical="top"/>
    </xf>
    <xf numFmtId="0" fontId="45" fillId="25" borderId="40" xfId="0" applyFont="1" applyFill="1" applyBorder="1" applyAlignment="1">
      <alignment vertical="top"/>
    </xf>
    <xf numFmtId="0" fontId="45" fillId="25" borderId="37" xfId="0" applyFont="1" applyFill="1" applyBorder="1" applyAlignment="1" applyProtection="1">
      <alignment horizontal="justify" vertical="top" wrapText="1"/>
      <protection locked="0"/>
    </xf>
    <xf numFmtId="0" fontId="7" fillId="0" borderId="37" xfId="0" applyFont="1" applyBorder="1" applyAlignment="1" applyProtection="1">
      <alignment horizontal="center" vertical="center"/>
      <protection locked="0"/>
    </xf>
    <xf numFmtId="4" fontId="7" fillId="25" borderId="51" xfId="0" applyNumberFormat="1" applyFont="1" applyFill="1" applyBorder="1" applyAlignment="1">
      <alignment horizontal="center" vertical="top"/>
    </xf>
    <xf numFmtId="4" fontId="7" fillId="25" borderId="39" xfId="0" applyNumberFormat="1" applyFont="1" applyFill="1" applyBorder="1" applyAlignment="1">
      <alignment horizontal="center" vertical="top"/>
    </xf>
    <xf numFmtId="0" fontId="7" fillId="25" borderId="46" xfId="0" applyFont="1" applyFill="1" applyBorder="1" applyAlignment="1">
      <alignment horizontal="left" vertical="top" wrapText="1"/>
    </xf>
    <xf numFmtId="0" fontId="7" fillId="25" borderId="0" xfId="0" applyFont="1" applyFill="1" applyAlignment="1">
      <alignment horizontal="left" vertical="justify" wrapText="1"/>
    </xf>
    <xf numFmtId="0" fontId="7" fillId="25" borderId="46" xfId="0" applyFont="1" applyFill="1" applyBorder="1" applyAlignment="1">
      <alignment horizontal="left"/>
    </xf>
    <xf numFmtId="0" fontId="3" fillId="0" borderId="69" xfId="0" applyFont="1" applyBorder="1" applyAlignment="1">
      <alignment vertical="top"/>
    </xf>
    <xf numFmtId="0" fontId="3" fillId="0" borderId="46" xfId="0" applyFont="1" applyBorder="1" applyAlignment="1">
      <alignment vertical="top"/>
    </xf>
    <xf numFmtId="0" fontId="7" fillId="0" borderId="46" xfId="0" applyFont="1" applyBorder="1" applyAlignment="1">
      <alignment horizontal="center"/>
    </xf>
    <xf numFmtId="43" fontId="7" fillId="0" borderId="46" xfId="28" applyFont="1" applyFill="1" applyBorder="1" applyAlignment="1"/>
    <xf numFmtId="43" fontId="7" fillId="0" borderId="36" xfId="28" applyFont="1" applyFill="1" applyBorder="1" applyAlignment="1"/>
    <xf numFmtId="0" fontId="7" fillId="0" borderId="49" xfId="0" applyFont="1" applyBorder="1" applyAlignment="1">
      <alignment vertical="top"/>
    </xf>
    <xf numFmtId="0" fontId="7" fillId="0" borderId="36" xfId="0" applyFont="1" applyBorder="1" applyAlignment="1">
      <alignment vertical="top"/>
    </xf>
    <xf numFmtId="0" fontId="7" fillId="0" borderId="36" xfId="0" applyFont="1" applyBorder="1" applyAlignment="1" applyProtection="1">
      <alignment horizontal="center"/>
      <protection locked="0"/>
    </xf>
    <xf numFmtId="0" fontId="7" fillId="0" borderId="36" xfId="0" applyFont="1" applyBorder="1" applyAlignment="1">
      <alignment horizontal="center"/>
    </xf>
    <xf numFmtId="0" fontId="7" fillId="0" borderId="69" xfId="0" applyFont="1" applyBorder="1" applyAlignment="1">
      <alignment vertical="top"/>
    </xf>
    <xf numFmtId="0" fontId="7" fillId="0" borderId="46" xfId="0" applyFont="1" applyBorder="1" applyAlignment="1">
      <alignment vertical="top"/>
    </xf>
    <xf numFmtId="0" fontId="45" fillId="0" borderId="46" xfId="0" applyFont="1" applyBorder="1" applyAlignment="1">
      <alignment vertical="top" wrapText="1"/>
    </xf>
    <xf numFmtId="0" fontId="7" fillId="0" borderId="56" xfId="0" applyFont="1" applyBorder="1" applyAlignment="1">
      <alignment vertical="top"/>
    </xf>
    <xf numFmtId="0" fontId="7" fillId="0" borderId="54" xfId="0" applyFont="1" applyBorder="1" applyAlignment="1">
      <alignment vertical="top"/>
    </xf>
    <xf numFmtId="0" fontId="7" fillId="0" borderId="40" xfId="0" applyFont="1" applyBorder="1" applyAlignment="1">
      <alignment horizontal="left" vertical="justify" wrapText="1"/>
    </xf>
    <xf numFmtId="4" fontId="7" fillId="0" borderId="39" xfId="0" applyNumberFormat="1" applyFont="1" applyBorder="1" applyAlignment="1">
      <alignment horizontal="center" vertical="top"/>
    </xf>
    <xf numFmtId="0" fontId="7" fillId="0" borderId="37" xfId="0" applyFont="1" applyBorder="1" applyAlignment="1" applyProtection="1">
      <alignment horizontal="left" vertical="center" wrapText="1"/>
      <protection locked="0"/>
    </xf>
    <xf numFmtId="0" fontId="7" fillId="0" borderId="54" xfId="0" applyFont="1" applyBorder="1" applyAlignment="1">
      <alignment horizontal="center" vertical="top" wrapText="1"/>
    </xf>
    <xf numFmtId="0" fontId="0" fillId="0" borderId="0" xfId="0" applyAlignment="1">
      <alignment horizontal="left"/>
    </xf>
    <xf numFmtId="0" fontId="7" fillId="0" borderId="63" xfId="0" applyFont="1" applyBorder="1" applyAlignment="1">
      <alignment horizontal="center" vertical="center"/>
    </xf>
    <xf numFmtId="0" fontId="5" fillId="0" borderId="11" xfId="0" applyFont="1" applyBorder="1" applyAlignment="1">
      <alignment horizontal="left" vertical="top"/>
    </xf>
    <xf numFmtId="0" fontId="3" fillId="0" borderId="0" xfId="0" applyFont="1" applyAlignment="1" applyProtection="1">
      <alignment horizontal="left" vertical="top"/>
      <protection locked="0"/>
    </xf>
    <xf numFmtId="0" fontId="5" fillId="0" borderId="12" xfId="0" applyFont="1" applyBorder="1" applyAlignment="1">
      <alignment horizontal="left" vertical="top"/>
    </xf>
    <xf numFmtId="0" fontId="3" fillId="0" borderId="27" xfId="0" applyFont="1" applyBorder="1" applyAlignment="1">
      <alignment horizontal="left" vertical="top"/>
    </xf>
    <xf numFmtId="0" fontId="3" fillId="0" borderId="29" xfId="0" applyFont="1" applyBorder="1" applyAlignment="1">
      <alignment horizontal="left" vertical="top"/>
    </xf>
    <xf numFmtId="0" fontId="7" fillId="0" borderId="12" xfId="0" applyFont="1" applyBorder="1" applyAlignment="1">
      <alignment horizontal="left" vertical="top"/>
    </xf>
    <xf numFmtId="4" fontId="7" fillId="0" borderId="12" xfId="0" applyNumberFormat="1" applyFont="1" applyBorder="1" applyAlignment="1">
      <alignment vertical="top"/>
    </xf>
    <xf numFmtId="0" fontId="3" fillId="0" borderId="19"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vertical="center"/>
    </xf>
    <xf numFmtId="3"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top"/>
    </xf>
    <xf numFmtId="0" fontId="3" fillId="0" borderId="32" xfId="0" applyFont="1" applyBorder="1" applyAlignment="1">
      <alignment horizontal="left" vertical="center"/>
    </xf>
    <xf numFmtId="4" fontId="3" fillId="0" borderId="68" xfId="0" applyNumberFormat="1" applyFont="1" applyBorder="1" applyAlignment="1">
      <alignment horizontal="center" vertical="top"/>
    </xf>
    <xf numFmtId="0" fontId="7" fillId="0" borderId="69" xfId="0" applyFont="1" applyBorder="1" applyAlignment="1">
      <alignment horizontal="left" vertical="justify" wrapText="1"/>
    </xf>
    <xf numFmtId="0" fontId="0" fillId="0" borderId="46" xfId="0" applyBorder="1" applyAlignment="1">
      <alignment horizontal="left"/>
    </xf>
    <xf numFmtId="0" fontId="0" fillId="0" borderId="46" xfId="0" applyBorder="1" applyAlignment="1">
      <alignment horizontal="center"/>
    </xf>
    <xf numFmtId="0" fontId="0" fillId="0" borderId="37" xfId="0" applyBorder="1" applyAlignment="1">
      <alignment horizontal="left"/>
    </xf>
    <xf numFmtId="0" fontId="7" fillId="0" borderId="37" xfId="0" applyFont="1" applyBorder="1" applyAlignment="1">
      <alignment horizontal="left"/>
    </xf>
    <xf numFmtId="0" fontId="7" fillId="0" borderId="37" xfId="0" applyFont="1" applyBorder="1" applyAlignment="1" applyProtection="1">
      <alignment horizontal="left" wrapText="1"/>
      <protection locked="0"/>
    </xf>
    <xf numFmtId="0" fontId="7" fillId="0" borderId="0" xfId="0" applyFont="1" applyAlignment="1">
      <alignment horizontal="left" vertical="justify" wrapText="1"/>
    </xf>
    <xf numFmtId="0" fontId="7" fillId="0" borderId="46" xfId="0" applyFont="1" applyBorder="1" applyAlignment="1">
      <alignment horizontal="left"/>
    </xf>
    <xf numFmtId="4" fontId="7" fillId="0" borderId="51" xfId="0" applyNumberFormat="1" applyFont="1" applyBorder="1" applyAlignment="1">
      <alignment horizontal="center" vertical="top"/>
    </xf>
    <xf numFmtId="0" fontId="7" fillId="0" borderId="26" xfId="0" applyFont="1" applyBorder="1" applyAlignment="1">
      <alignment horizontal="left" vertical="justify" wrapText="1"/>
    </xf>
    <xf numFmtId="166" fontId="7" fillId="0" borderId="37" xfId="30" applyFont="1" applyFill="1" applyBorder="1" applyAlignment="1">
      <alignment vertical="justify" wrapText="1"/>
    </xf>
    <xf numFmtId="166" fontId="7" fillId="0" borderId="39" xfId="30" applyFont="1" applyFill="1" applyBorder="1" applyAlignment="1">
      <alignment vertical="justify" wrapText="1"/>
    </xf>
    <xf numFmtId="0" fontId="7" fillId="0" borderId="52" xfId="0" applyFont="1" applyBorder="1" applyAlignment="1">
      <alignment horizontal="left" wrapText="1"/>
    </xf>
    <xf numFmtId="166" fontId="7" fillId="0" borderId="50" xfId="30" applyFont="1" applyFill="1" applyBorder="1" applyAlignment="1">
      <alignment vertical="justify" wrapText="1"/>
    </xf>
    <xf numFmtId="0" fontId="7" fillId="0" borderId="47" xfId="0" applyFont="1" applyBorder="1" applyAlignment="1">
      <alignment horizontal="left" vertical="justify" wrapText="1"/>
    </xf>
    <xf numFmtId="0" fontId="7" fillId="0" borderId="36" xfId="0" applyFont="1" applyBorder="1" applyAlignment="1" applyProtection="1">
      <alignment horizontal="center" vertical="top"/>
      <protection locked="0"/>
    </xf>
    <xf numFmtId="0" fontId="7" fillId="0" borderId="73" xfId="0" applyFont="1" applyBorder="1" applyAlignment="1">
      <alignment horizontal="left" wrapText="1"/>
    </xf>
    <xf numFmtId="1" fontId="7" fillId="0" borderId="36" xfId="0" applyNumberFormat="1" applyFont="1" applyBorder="1" applyAlignment="1" applyProtection="1">
      <alignment horizontal="center"/>
      <protection locked="0"/>
    </xf>
    <xf numFmtId="0" fontId="7" fillId="0" borderId="47" xfId="0" applyFont="1" applyBorder="1" applyAlignment="1" applyProtection="1">
      <alignment horizontal="left" vertical="top"/>
      <protection locked="0"/>
    </xf>
    <xf numFmtId="0" fontId="7" fillId="0" borderId="63" xfId="0" applyFont="1" applyBorder="1" applyAlignment="1" applyProtection="1">
      <alignment horizontal="center" vertical="top"/>
      <protection locked="0"/>
    </xf>
    <xf numFmtId="0" fontId="7" fillId="0" borderId="63" xfId="0" applyFont="1" applyBorder="1" applyAlignment="1" applyProtection="1">
      <alignment horizontal="left" vertical="center" wrapText="1"/>
      <protection locked="0"/>
    </xf>
    <xf numFmtId="0" fontId="7" fillId="0" borderId="63" xfId="0" applyFont="1" applyBorder="1" applyAlignment="1" applyProtection="1">
      <alignment horizontal="center"/>
      <protection locked="0"/>
    </xf>
    <xf numFmtId="166" fontId="7" fillId="0" borderId="36" xfId="30" applyFont="1" applyFill="1" applyBorder="1" applyAlignment="1">
      <alignment vertical="justify" wrapText="1"/>
    </xf>
    <xf numFmtId="0" fontId="8" fillId="0" borderId="0" xfId="0" applyFont="1" applyAlignment="1" applyProtection="1">
      <alignment horizontal="left" vertical="top"/>
      <protection locked="0"/>
    </xf>
    <xf numFmtId="0" fontId="7" fillId="0" borderId="46" xfId="0" applyFont="1" applyBorder="1" applyAlignment="1">
      <alignment horizontal="left" vertical="top" wrapText="1"/>
    </xf>
    <xf numFmtId="4" fontId="46" fillId="0" borderId="68" xfId="0" applyNumberFormat="1" applyFont="1" applyBorder="1" applyAlignment="1">
      <alignment vertical="center"/>
    </xf>
    <xf numFmtId="165" fontId="7" fillId="0" borderId="39" xfId="0" applyNumberFormat="1" applyFont="1" applyBorder="1" applyAlignment="1">
      <alignment horizontal="center" vertical="center"/>
    </xf>
    <xf numFmtId="43" fontId="7" fillId="0" borderId="37" xfId="28" applyFont="1" applyFill="1" applyBorder="1" applyAlignment="1">
      <alignment horizontal="center" vertical="center"/>
    </xf>
    <xf numFmtId="43" fontId="7" fillId="0" borderId="48" xfId="28" applyFont="1" applyFill="1" applyBorder="1" applyAlignment="1">
      <alignment horizontal="center" vertical="center"/>
    </xf>
    <xf numFmtId="0" fontId="7" fillId="0" borderId="40" xfId="0" applyFont="1" applyBorder="1" applyAlignment="1">
      <alignment vertical="center"/>
    </xf>
    <xf numFmtId="0" fontId="0" fillId="0" borderId="37" xfId="0" applyBorder="1" applyAlignment="1">
      <alignment horizontal="center" vertical="center"/>
    </xf>
    <xf numFmtId="1" fontId="7" fillId="0" borderId="37" xfId="0" applyNumberFormat="1" applyFont="1" applyBorder="1" applyAlignment="1" applyProtection="1">
      <alignment horizontal="center" vertical="center"/>
      <protection locked="0"/>
    </xf>
    <xf numFmtId="0" fontId="7" fillId="26" borderId="37" xfId="0" applyFont="1" applyFill="1" applyBorder="1" applyAlignment="1">
      <alignment horizontal="center" vertical="center" wrapText="1"/>
    </xf>
    <xf numFmtId="43" fontId="7" fillId="26" borderId="37" xfId="28" applyFont="1" applyFill="1" applyBorder="1" applyAlignment="1">
      <alignment horizontal="center" vertical="center"/>
    </xf>
    <xf numFmtId="43" fontId="7" fillId="26" borderId="37" xfId="28" applyFont="1" applyFill="1" applyBorder="1" applyAlignment="1">
      <alignment vertical="center"/>
    </xf>
    <xf numFmtId="1" fontId="3" fillId="0" borderId="29" xfId="0" applyNumberFormat="1" applyFont="1" applyBorder="1" applyAlignment="1">
      <alignment horizontal="center" vertical="top"/>
    </xf>
    <xf numFmtId="4" fontId="3" fillId="0" borderId="11" xfId="0" applyNumberFormat="1" applyFont="1" applyBorder="1" applyAlignment="1">
      <alignment horizontal="center"/>
    </xf>
    <xf numFmtId="4" fontId="7" fillId="0" borderId="13" xfId="0" applyNumberFormat="1" applyFont="1" applyBorder="1"/>
    <xf numFmtId="4" fontId="3" fillId="0" borderId="0" xfId="0" applyNumberFormat="1" applyFont="1" applyAlignment="1">
      <alignment horizontal="center"/>
    </xf>
    <xf numFmtId="4" fontId="7" fillId="0" borderId="0" xfId="0" applyNumberFormat="1" applyFont="1"/>
    <xf numFmtId="4" fontId="3" fillId="0" borderId="0" xfId="0" applyNumberFormat="1" applyFont="1"/>
    <xf numFmtId="4" fontId="7" fillId="0" borderId="76" xfId="0" applyNumberFormat="1" applyFont="1" applyBorder="1"/>
    <xf numFmtId="4" fontId="3" fillId="0" borderId="77" xfId="0" applyNumberFormat="1" applyFont="1" applyBorder="1"/>
    <xf numFmtId="4" fontId="7" fillId="0" borderId="32" xfId="0" applyNumberFormat="1" applyFont="1" applyBorder="1"/>
    <xf numFmtId="0" fontId="7" fillId="0" borderId="32" xfId="0" applyFont="1" applyBorder="1"/>
    <xf numFmtId="0" fontId="7" fillId="0" borderId="27" xfId="0" applyFont="1" applyBorder="1"/>
    <xf numFmtId="4" fontId="3" fillId="0" borderId="32" xfId="0" applyNumberFormat="1" applyFont="1" applyBorder="1"/>
    <xf numFmtId="0" fontId="7" fillId="0" borderId="29" xfId="0" applyFont="1" applyBorder="1"/>
    <xf numFmtId="43" fontId="7" fillId="24" borderId="44" xfId="28" applyFont="1" applyFill="1" applyBorder="1" applyAlignment="1">
      <alignment vertical="center"/>
    </xf>
    <xf numFmtId="9" fontId="7" fillId="0" borderId="37" xfId="28" applyNumberFormat="1" applyFont="1" applyFill="1" applyBorder="1" applyAlignment="1">
      <alignment horizontal="center" vertical="center"/>
    </xf>
    <xf numFmtId="164" fontId="7" fillId="0" borderId="37" xfId="0" applyNumberFormat="1" applyFont="1" applyBorder="1" applyAlignment="1">
      <alignment horizontal="center" vertical="center" wrapText="1"/>
    </xf>
    <xf numFmtId="43" fontId="5" fillId="0" borderId="37" xfId="0" applyNumberFormat="1" applyFont="1" applyBorder="1" applyAlignment="1" applyProtection="1">
      <alignment horizontal="center" vertical="center"/>
      <protection locked="0"/>
    </xf>
    <xf numFmtId="43" fontId="0" fillId="0" borderId="0" xfId="0" applyNumberFormat="1"/>
    <xf numFmtId="43" fontId="7" fillId="26" borderId="39" xfId="28" applyFont="1" applyFill="1" applyBorder="1" applyAlignment="1">
      <alignment vertical="center"/>
    </xf>
    <xf numFmtId="43" fontId="7" fillId="0" borderId="39" xfId="0" applyNumberFormat="1" applyFont="1" applyBorder="1" applyAlignment="1">
      <alignment vertical="center"/>
    </xf>
    <xf numFmtId="43" fontId="7" fillId="0" borderId="39" xfId="0" applyNumberFormat="1" applyFont="1" applyBorder="1"/>
    <xf numFmtId="0" fontId="7" fillId="25" borderId="52" xfId="0" applyFont="1" applyFill="1" applyBorder="1" applyAlignment="1">
      <alignment horizontal="justify" vertical="top" wrapText="1"/>
    </xf>
    <xf numFmtId="0" fontId="7" fillId="25" borderId="52" xfId="0" applyFont="1" applyFill="1" applyBorder="1" applyAlignment="1">
      <alignment horizontal="left" vertical="top" wrapText="1"/>
    </xf>
    <xf numFmtId="0" fontId="7" fillId="25" borderId="37" xfId="0" applyFont="1" applyFill="1" applyBorder="1" applyAlignment="1">
      <alignment horizontal="justify"/>
    </xf>
    <xf numFmtId="0" fontId="7" fillId="25" borderId="52" xfId="0" applyFont="1" applyFill="1" applyBorder="1" applyAlignment="1">
      <alignment horizontal="center" vertical="center" wrapText="1"/>
    </xf>
    <xf numFmtId="0" fontId="7" fillId="25" borderId="37" xfId="0" applyFont="1" applyFill="1" applyBorder="1" applyAlignment="1">
      <alignment horizontal="justify" vertical="top"/>
    </xf>
    <xf numFmtId="4" fontId="3" fillId="0" borderId="27" xfId="0" applyNumberFormat="1" applyFont="1" applyBorder="1" applyAlignment="1">
      <alignment horizontal="center"/>
    </xf>
    <xf numFmtId="0" fontId="7" fillId="25" borderId="38" xfId="0" applyFont="1" applyFill="1" applyBorder="1" applyAlignment="1">
      <alignment horizontal="justify" vertical="top" wrapText="1"/>
    </xf>
    <xf numFmtId="0" fontId="0" fillId="0" borderId="0" xfId="0" applyAlignment="1">
      <alignment vertical="center"/>
    </xf>
    <xf numFmtId="0" fontId="0" fillId="0" borderId="12" xfId="0" applyBorder="1" applyAlignment="1">
      <alignment horizontal="center" vertical="center"/>
    </xf>
    <xf numFmtId="4" fontId="3" fillId="0" borderId="28" xfId="0" applyNumberFormat="1" applyFont="1" applyBorder="1" applyAlignment="1">
      <alignment horizontal="center" vertical="center"/>
    </xf>
    <xf numFmtId="0" fontId="3" fillId="0" borderId="29" xfId="0" applyFont="1" applyBorder="1" applyAlignment="1">
      <alignment horizontal="center" vertical="center"/>
    </xf>
    <xf numFmtId="3" fontId="3" fillId="0" borderId="29" xfId="0" applyNumberFormat="1" applyFont="1" applyBorder="1" applyAlignment="1">
      <alignment horizontal="center" vertical="center"/>
    </xf>
    <xf numFmtId="1" fontId="3" fillId="0" borderId="29" xfId="0" applyNumberFormat="1" applyFont="1" applyBorder="1" applyAlignment="1">
      <alignment horizontal="center" vertical="center"/>
    </xf>
    <xf numFmtId="0" fontId="3" fillId="0" borderId="34" xfId="0" applyFont="1" applyBorder="1" applyAlignment="1">
      <alignment horizontal="center" vertical="center"/>
    </xf>
    <xf numFmtId="4" fontId="3" fillId="0" borderId="23" xfId="0" applyNumberFormat="1" applyFont="1" applyBorder="1" applyAlignment="1">
      <alignment horizontal="center" vertical="center"/>
    </xf>
    <xf numFmtId="4" fontId="3" fillId="0" borderId="31" xfId="0" applyNumberFormat="1" applyFont="1" applyBorder="1" applyAlignment="1">
      <alignment horizontal="center" vertical="center"/>
    </xf>
    <xf numFmtId="0" fontId="3" fillId="0" borderId="33" xfId="0" applyFont="1" applyBorder="1" applyAlignment="1">
      <alignment horizontal="center" vertical="center"/>
    </xf>
    <xf numFmtId="4" fontId="3" fillId="0" borderId="26" xfId="0" applyNumberFormat="1" applyFont="1" applyBorder="1" applyAlignment="1">
      <alignment horizontal="center" vertical="center"/>
    </xf>
    <xf numFmtId="0" fontId="3" fillId="0" borderId="35" xfId="0" applyFont="1" applyBorder="1" applyAlignment="1">
      <alignment horizontal="center" vertical="center"/>
    </xf>
    <xf numFmtId="4" fontId="3" fillId="0" borderId="24" xfId="0" applyNumberFormat="1" applyFont="1" applyBorder="1" applyAlignment="1">
      <alignment horizontal="center" vertical="center"/>
    </xf>
    <xf numFmtId="4" fontId="3" fillId="0" borderId="30" xfId="0" applyNumberFormat="1" applyFont="1" applyBorder="1" applyAlignment="1">
      <alignment horizontal="center" vertical="center"/>
    </xf>
    <xf numFmtId="0" fontId="7" fillId="0" borderId="60" xfId="0" applyFont="1" applyBorder="1" applyAlignment="1">
      <alignment horizontal="center" vertical="center"/>
    </xf>
    <xf numFmtId="3" fontId="7" fillId="0" borderId="46" xfId="0" applyNumberFormat="1" applyFont="1" applyBorder="1" applyAlignment="1">
      <alignment horizontal="center" vertical="center"/>
    </xf>
    <xf numFmtId="4" fontId="7" fillId="0" borderId="61" xfId="0" applyNumberFormat="1" applyFont="1" applyBorder="1" applyAlignment="1">
      <alignment horizontal="center" vertical="center"/>
    </xf>
    <xf numFmtId="4" fontId="7" fillId="0" borderId="51" xfId="0" applyNumberFormat="1" applyFont="1" applyBorder="1" applyAlignment="1">
      <alignment horizontal="center" vertical="center"/>
    </xf>
    <xf numFmtId="0" fontId="5" fillId="0" borderId="37" xfId="0" applyFont="1" applyBorder="1" applyAlignment="1" applyProtection="1">
      <alignment horizontal="center" vertical="center"/>
      <protection locked="0"/>
    </xf>
    <xf numFmtId="0" fontId="5" fillId="0" borderId="37" xfId="0" applyFont="1" applyBorder="1" applyAlignment="1" applyProtection="1">
      <alignment vertical="center"/>
      <protection locked="0"/>
    </xf>
    <xf numFmtId="4" fontId="5" fillId="0" borderId="39" xfId="0" applyNumberFormat="1" applyFont="1" applyBorder="1" applyAlignment="1" applyProtection="1">
      <alignment horizontal="center" vertical="center"/>
      <protection locked="0"/>
    </xf>
    <xf numFmtId="43" fontId="5" fillId="0" borderId="37" xfId="0" applyNumberFormat="1" applyFont="1" applyBorder="1" applyAlignment="1" applyProtection="1">
      <alignment vertical="center"/>
      <protection locked="0"/>
    </xf>
    <xf numFmtId="0" fontId="5" fillId="0" borderId="37" xfId="0" applyFont="1" applyBorder="1" applyAlignment="1" applyProtection="1">
      <alignment horizontal="center" vertical="center" wrapText="1"/>
      <protection locked="0"/>
    </xf>
    <xf numFmtId="0" fontId="5" fillId="0" borderId="36" xfId="0" applyFont="1" applyBorder="1" applyAlignment="1" applyProtection="1">
      <alignment vertical="center"/>
      <protection locked="0"/>
    </xf>
    <xf numFmtId="0" fontId="5" fillId="0" borderId="36"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3" xfId="0" applyFont="1" applyBorder="1" applyAlignment="1" applyProtection="1">
      <alignment vertical="center"/>
      <protection locked="0"/>
    </xf>
    <xf numFmtId="0" fontId="5" fillId="0" borderId="64"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1" xfId="0" applyFont="1" applyBorder="1" applyAlignment="1" applyProtection="1">
      <alignment vertical="center"/>
      <protection locked="0"/>
    </xf>
    <xf numFmtId="4" fontId="14" fillId="0" borderId="57" xfId="0" applyNumberFormat="1" applyFont="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4" fontId="7" fillId="0" borderId="75" xfId="0" applyNumberFormat="1" applyFont="1" applyBorder="1" applyAlignment="1" applyProtection="1">
      <alignment horizontal="right" vertical="center"/>
      <protection locked="0"/>
    </xf>
    <xf numFmtId="0" fontId="14" fillId="0" borderId="12" xfId="0" applyFont="1" applyBorder="1" applyAlignment="1" applyProtection="1">
      <alignment horizontal="center" vertical="center"/>
      <protection locked="0"/>
    </xf>
    <xf numFmtId="0" fontId="14" fillId="0" borderId="12" xfId="0" applyFont="1" applyBorder="1" applyAlignment="1" applyProtection="1">
      <alignment vertical="center"/>
      <protection locked="0"/>
    </xf>
    <xf numFmtId="4" fontId="14" fillId="0" borderId="58" xfId="0" applyNumberFormat="1" applyFont="1" applyBorder="1" applyAlignment="1" applyProtection="1">
      <alignment vertical="center"/>
      <protection locked="0"/>
    </xf>
    <xf numFmtId="4" fontId="3" fillId="0" borderId="29" xfId="0" applyNumberFormat="1" applyFont="1" applyBorder="1" applyAlignment="1">
      <alignment horizontal="center" vertical="center"/>
    </xf>
    <xf numFmtId="0" fontId="0" fillId="0" borderId="0" xfId="0" applyAlignment="1">
      <alignment horizontal="center" vertical="center"/>
    </xf>
    <xf numFmtId="4" fontId="0" fillId="0" borderId="0" xfId="0" applyNumberFormat="1" applyAlignment="1">
      <alignment vertical="center"/>
    </xf>
    <xf numFmtId="0" fontId="0" fillId="0" borderId="12" xfId="0" applyBorder="1" applyAlignment="1">
      <alignment vertical="center"/>
    </xf>
    <xf numFmtId="0" fontId="7" fillId="0" borderId="59" xfId="0" applyFont="1" applyBorder="1" applyAlignment="1">
      <alignment horizontal="center" vertical="center"/>
    </xf>
    <xf numFmtId="0" fontId="5" fillId="0" borderId="37" xfId="0" applyFont="1" applyBorder="1" applyAlignment="1">
      <alignment vertical="center" wrapText="1"/>
    </xf>
    <xf numFmtId="0" fontId="41" fillId="0" borderId="37"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63"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3" fillId="0" borderId="0" xfId="0" applyFont="1" applyAlignment="1" applyProtection="1">
      <alignment vertical="center"/>
      <protection locked="0"/>
    </xf>
    <xf numFmtId="0" fontId="14" fillId="0" borderId="12" xfId="0" applyFont="1" applyBorder="1" applyAlignment="1" applyProtection="1">
      <alignment vertical="center" wrapText="1"/>
      <protection locked="0"/>
    </xf>
    <xf numFmtId="0" fontId="44" fillId="0" borderId="37" xfId="0" applyFont="1" applyBorder="1" applyAlignment="1" applyProtection="1">
      <alignment vertical="center" wrapText="1"/>
      <protection locked="0"/>
    </xf>
    <xf numFmtId="0" fontId="5" fillId="0" borderId="37" xfId="0" quotePrefix="1" applyFont="1" applyBorder="1" applyAlignment="1" applyProtection="1">
      <alignment vertical="center" wrapText="1"/>
      <protection locked="0"/>
    </xf>
    <xf numFmtId="0" fontId="47" fillId="26" borderId="37" xfId="0" applyFont="1" applyFill="1" applyBorder="1" applyAlignment="1">
      <alignment wrapText="1"/>
    </xf>
    <xf numFmtId="167" fontId="47" fillId="26" borderId="37" xfId="0" applyNumberFormat="1" applyFont="1" applyFill="1" applyBorder="1" applyAlignment="1">
      <alignment horizontal="center" vertical="center"/>
    </xf>
    <xf numFmtId="3" fontId="0" fillId="0" borderId="12" xfId="0" applyNumberFormat="1" applyBorder="1" applyAlignment="1">
      <alignment horizontal="center" vertical="center"/>
    </xf>
    <xf numFmtId="41" fontId="5" fillId="0" borderId="37" xfId="0" applyNumberFormat="1" applyFont="1" applyBorder="1" applyAlignment="1" applyProtection="1">
      <alignment horizontal="center" vertical="center"/>
      <protection locked="0"/>
    </xf>
    <xf numFmtId="0" fontId="48" fillId="26" borderId="37" xfId="0" applyFont="1" applyFill="1" applyBorder="1" applyAlignment="1">
      <alignment wrapText="1"/>
    </xf>
    <xf numFmtId="0" fontId="49" fillId="0" borderId="37" xfId="0" applyFont="1" applyBorder="1" applyAlignment="1">
      <alignment horizontal="center" vertical="center"/>
    </xf>
    <xf numFmtId="167" fontId="47" fillId="26" borderId="37" xfId="0" applyNumberFormat="1" applyFont="1" applyFill="1" applyBorder="1" applyAlignment="1">
      <alignment horizontal="center"/>
    </xf>
    <xf numFmtId="1" fontId="47" fillId="26" borderId="37" xfId="0" applyNumberFormat="1" applyFont="1" applyFill="1" applyBorder="1" applyAlignment="1">
      <alignment horizontal="center"/>
    </xf>
    <xf numFmtId="169" fontId="50" fillId="26" borderId="37" xfId="0" applyNumberFormat="1" applyFont="1" applyFill="1" applyBorder="1" applyAlignment="1">
      <alignment horizontal="center"/>
    </xf>
    <xf numFmtId="0" fontId="48" fillId="0" borderId="37" xfId="0" applyFont="1" applyBorder="1"/>
    <xf numFmtId="0" fontId="47" fillId="0" borderId="37" xfId="0" applyFont="1" applyBorder="1" applyAlignment="1">
      <alignment horizontal="center"/>
    </xf>
    <xf numFmtId="1" fontId="47" fillId="0" borderId="37" xfId="0" applyNumberFormat="1" applyFont="1" applyBorder="1" applyAlignment="1">
      <alignment horizontal="center"/>
    </xf>
    <xf numFmtId="169" fontId="50" fillId="0" borderId="37" xfId="0" applyNumberFormat="1" applyFont="1" applyBorder="1" applyAlignment="1">
      <alignment horizontal="center"/>
    </xf>
    <xf numFmtId="0" fontId="49" fillId="0" borderId="37" xfId="0" applyFont="1" applyBorder="1" applyAlignment="1">
      <alignment wrapText="1"/>
    </xf>
    <xf numFmtId="1" fontId="47" fillId="0" borderId="37" xfId="0" applyNumberFormat="1" applyFont="1" applyBorder="1" applyAlignment="1">
      <alignment horizontal="center" vertical="center"/>
    </xf>
    <xf numFmtId="169" fontId="50" fillId="0" borderId="37" xfId="0" applyNumberFormat="1" applyFont="1" applyBorder="1" applyAlignment="1">
      <alignment horizontal="center" vertical="center"/>
    </xf>
    <xf numFmtId="0" fontId="47" fillId="0" borderId="37" xfId="0" applyFont="1" applyBorder="1"/>
    <xf numFmtId="10" fontId="50" fillId="0" borderId="37" xfId="0" applyNumberFormat="1" applyFont="1" applyBorder="1" applyAlignment="1">
      <alignment horizontal="center"/>
    </xf>
    <xf numFmtId="0" fontId="15" fillId="0" borderId="1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6" fillId="0" borderId="27" xfId="0" applyFont="1" applyBorder="1" applyAlignment="1">
      <alignment horizontal="center" vertical="center"/>
    </xf>
    <xf numFmtId="0" fontId="7" fillId="0" borderId="32" xfId="0" applyFont="1" applyBorder="1" applyAlignment="1">
      <alignment horizontal="center" vertical="center"/>
    </xf>
    <xf numFmtId="0" fontId="16" fillId="0" borderId="29" xfId="0" applyFont="1" applyBorder="1" applyAlignment="1">
      <alignment horizontal="center" vertical="center"/>
    </xf>
    <xf numFmtId="0" fontId="18" fillId="0" borderId="46" xfId="0" applyFont="1" applyBorder="1" applyAlignment="1">
      <alignment horizontal="center" vertical="center"/>
    </xf>
    <xf numFmtId="0" fontId="43" fillId="0" borderId="37"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0" fontId="42" fillId="0" borderId="37" xfId="0" applyFont="1" applyBorder="1" applyAlignment="1" applyProtection="1">
      <alignment horizontal="center" vertical="center"/>
      <protection locked="0"/>
    </xf>
    <xf numFmtId="0" fontId="47" fillId="26" borderId="37" xfId="0" applyFont="1" applyFill="1" applyBorder="1" applyAlignment="1">
      <alignment horizontal="center" vertical="center"/>
    </xf>
    <xf numFmtId="0" fontId="43" fillId="0" borderId="37" xfId="0" applyFont="1" applyBorder="1" applyAlignment="1" applyProtection="1">
      <alignment horizontal="center" vertical="center"/>
      <protection locked="0"/>
    </xf>
    <xf numFmtId="0" fontId="42" fillId="0" borderId="36" xfId="0" applyFont="1" applyBorder="1" applyAlignment="1" applyProtection="1">
      <alignment horizontal="left" vertical="center"/>
      <protection locked="0"/>
    </xf>
    <xf numFmtId="0" fontId="48" fillId="0" borderId="37" xfId="0" applyFont="1" applyBorder="1" applyAlignment="1">
      <alignment horizontal="center" vertical="center"/>
    </xf>
    <xf numFmtId="0" fontId="42" fillId="0" borderId="63" xfId="0" applyFont="1" applyBorder="1" applyAlignment="1" applyProtection="1">
      <alignment horizontal="left" vertical="center"/>
      <protection locked="0"/>
    </xf>
    <xf numFmtId="0" fontId="15" fillId="0" borderId="11"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12" xfId="0" applyFont="1" applyBorder="1" applyAlignment="1" applyProtection="1">
      <alignment vertical="center"/>
      <protection locked="0"/>
    </xf>
    <xf numFmtId="0" fontId="15" fillId="0" borderId="0" xfId="0" applyFont="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7" fillId="0" borderId="53" xfId="0" applyFont="1" applyBorder="1" applyAlignment="1">
      <alignment horizontal="center" vertical="center"/>
    </xf>
    <xf numFmtId="0" fontId="6" fillId="0" borderId="40"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6" fillId="0" borderId="4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14" fillId="0" borderId="16"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14" fillId="0" borderId="17" xfId="0" applyFont="1" applyBorder="1" applyAlignment="1" applyProtection="1">
      <alignment vertical="center"/>
      <protection locked="0"/>
    </xf>
    <xf numFmtId="1" fontId="47" fillId="0" borderId="32" xfId="0" applyNumberFormat="1" applyFont="1" applyBorder="1" applyAlignment="1">
      <alignment horizontal="center"/>
    </xf>
    <xf numFmtId="0" fontId="47" fillId="0" borderId="32" xfId="0" applyFont="1" applyBorder="1"/>
    <xf numFmtId="0" fontId="51" fillId="0" borderId="36" xfId="0" applyFont="1" applyBorder="1" applyAlignment="1" applyProtection="1">
      <alignment vertical="top" wrapText="1"/>
      <protection locked="0"/>
    </xf>
    <xf numFmtId="0" fontId="5" fillId="0" borderId="0" xfId="0" applyFont="1" applyAlignment="1" applyProtection="1">
      <alignment horizontal="center" vertical="center"/>
      <protection locked="0"/>
    </xf>
    <xf numFmtId="0" fontId="5" fillId="0" borderId="37" xfId="0" applyFont="1" applyBorder="1" applyAlignment="1">
      <alignment horizontal="center" vertical="center"/>
    </xf>
    <xf numFmtId="0" fontId="5" fillId="0" borderId="32" xfId="0" applyFont="1" applyBorder="1" applyAlignment="1">
      <alignment horizontal="center"/>
    </xf>
    <xf numFmtId="0" fontId="5" fillId="0" borderId="0" xfId="0" applyFont="1" applyAlignment="1">
      <alignment wrapText="1"/>
    </xf>
    <xf numFmtId="0" fontId="5" fillId="0" borderId="32" xfId="0" applyFont="1" applyBorder="1" applyAlignment="1">
      <alignment horizontal="center" vertical="center"/>
    </xf>
    <xf numFmtId="0" fontId="5" fillId="0" borderId="36" xfId="0" applyFont="1" applyBorder="1" applyAlignment="1" applyProtection="1">
      <alignment horizontal="left" vertical="top"/>
      <protection locked="0"/>
    </xf>
    <xf numFmtId="4" fontId="5" fillId="0" borderId="36" xfId="0" applyNumberFormat="1"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10" fillId="0" borderId="37" xfId="41" applyFont="1" applyBorder="1" applyAlignment="1">
      <alignment horizontal="center"/>
    </xf>
    <xf numFmtId="0" fontId="0" fillId="0" borderId="37" xfId="0" applyBorder="1" applyAlignment="1">
      <alignment vertical="center"/>
    </xf>
    <xf numFmtId="0" fontId="0" fillId="0" borderId="39" xfId="0" applyBorder="1" applyAlignment="1">
      <alignment horizontal="right" vertical="center"/>
    </xf>
    <xf numFmtId="0" fontId="10" fillId="0" borderId="37" xfId="41" applyFont="1" applyBorder="1" applyAlignment="1">
      <alignment horizontal="left"/>
    </xf>
    <xf numFmtId="0" fontId="5" fillId="0" borderId="37" xfId="41" applyFont="1" applyBorder="1" applyAlignment="1">
      <alignment vertical="top" wrapText="1"/>
    </xf>
    <xf numFmtId="0" fontId="5" fillId="0" borderId="37" xfId="41" applyFont="1" applyBorder="1" applyAlignment="1">
      <alignment horizontal="center" vertical="center" wrapText="1"/>
    </xf>
    <xf numFmtId="0" fontId="51" fillId="0" borderId="37" xfId="41" applyFont="1" applyBorder="1" applyAlignment="1">
      <alignment vertical="top" wrapText="1"/>
    </xf>
    <xf numFmtId="0" fontId="51" fillId="0" borderId="37" xfId="0" applyFont="1" applyBorder="1" applyAlignment="1" applyProtection="1">
      <alignment vertical="center" wrapText="1"/>
      <protection locked="0"/>
    </xf>
    <xf numFmtId="0" fontId="5" fillId="0" borderId="39" xfId="0" applyFont="1" applyBorder="1" applyAlignment="1">
      <alignment horizontal="right" vertical="center"/>
    </xf>
    <xf numFmtId="0" fontId="3" fillId="0" borderId="37" xfId="0" applyFont="1" applyBorder="1" applyAlignment="1">
      <alignment vertical="center" wrapText="1"/>
    </xf>
    <xf numFmtId="0" fontId="51" fillId="24" borderId="65" xfId="0" applyFont="1" applyFill="1" applyBorder="1" applyAlignment="1">
      <alignment vertical="justify" wrapText="1"/>
    </xf>
    <xf numFmtId="0" fontId="5" fillId="24" borderId="54" xfId="0" applyFont="1" applyFill="1" applyBorder="1" applyAlignment="1">
      <alignment horizontal="center" vertical="justify"/>
    </xf>
    <xf numFmtId="0" fontId="51" fillId="24" borderId="66" xfId="0" applyFont="1" applyFill="1" applyBorder="1" applyAlignment="1">
      <alignment horizontal="justify" vertical="top"/>
    </xf>
    <xf numFmtId="0" fontId="6" fillId="24" borderId="54" xfId="0" applyFont="1" applyFill="1" applyBorder="1" applyAlignment="1">
      <alignment horizontal="center" vertical="center"/>
    </xf>
    <xf numFmtId="4" fontId="6" fillId="24" borderId="66" xfId="0" applyNumberFormat="1" applyFont="1" applyFill="1" applyBorder="1" applyAlignment="1">
      <alignment vertical="center"/>
    </xf>
    <xf numFmtId="4" fontId="6" fillId="24" borderId="55" xfId="0" applyNumberFormat="1" applyFont="1" applyFill="1" applyBorder="1" applyAlignment="1">
      <alignment horizontal="center" vertical="top"/>
    </xf>
    <xf numFmtId="0" fontId="5" fillId="24" borderId="45" xfId="0" applyFont="1" applyFill="1" applyBorder="1" applyAlignment="1">
      <alignment vertical="justify" wrapText="1"/>
    </xf>
    <xf numFmtId="0" fontId="42" fillId="24" borderId="37" xfId="0" applyFont="1" applyFill="1" applyBorder="1" applyAlignment="1">
      <alignment vertical="justify"/>
    </xf>
    <xf numFmtId="0" fontId="5" fillId="24" borderId="44" xfId="0" applyFont="1" applyFill="1" applyBorder="1" applyAlignment="1">
      <alignment horizontal="justify" vertical="top"/>
    </xf>
    <xf numFmtId="0" fontId="5" fillId="24" borderId="38" xfId="0" applyFont="1" applyFill="1" applyBorder="1" applyAlignment="1">
      <alignment horizontal="center" vertical="center"/>
    </xf>
    <xf numFmtId="0" fontId="5" fillId="24" borderId="37" xfId="0" applyFont="1" applyFill="1" applyBorder="1" applyAlignment="1">
      <alignment horizontal="center" vertical="center"/>
    </xf>
    <xf numFmtId="43" fontId="5" fillId="24" borderId="44" xfId="28" applyFont="1" applyFill="1" applyBorder="1" applyAlignment="1">
      <alignment vertical="center"/>
    </xf>
    <xf numFmtId="0" fontId="51" fillId="24" borderId="45" xfId="0" applyFont="1" applyFill="1" applyBorder="1" applyAlignment="1">
      <alignment vertical="justify" wrapText="1"/>
    </xf>
    <xf numFmtId="0" fontId="17" fillId="24" borderId="37" xfId="0" applyFont="1" applyFill="1" applyBorder="1" applyAlignment="1">
      <alignment vertical="justify"/>
    </xf>
    <xf numFmtId="0" fontId="51" fillId="24" borderId="37" xfId="0" applyFont="1" applyFill="1" applyBorder="1" applyAlignment="1">
      <alignment horizontal="justify" vertical="top"/>
    </xf>
    <xf numFmtId="0" fontId="5" fillId="0" borderId="37" xfId="0" applyFont="1" applyBorder="1"/>
    <xf numFmtId="0" fontId="5" fillId="0" borderId="45" xfId="0" applyFont="1" applyBorder="1" applyAlignment="1">
      <alignment vertical="justify" wrapText="1"/>
    </xf>
    <xf numFmtId="0" fontId="42" fillId="0" borderId="37" xfId="0" applyFont="1" applyBorder="1" applyAlignment="1">
      <alignment vertical="justify"/>
    </xf>
    <xf numFmtId="0" fontId="5" fillId="0" borderId="44" xfId="0" applyFont="1" applyBorder="1" applyAlignment="1">
      <alignment horizontal="justify" vertical="top" wrapText="1"/>
    </xf>
    <xf numFmtId="0" fontId="5" fillId="0" borderId="38" xfId="0" applyFont="1" applyBorder="1" applyAlignment="1">
      <alignment horizontal="center" vertical="center"/>
    </xf>
    <xf numFmtId="0" fontId="51" fillId="24" borderId="45" xfId="0" applyFont="1" applyFill="1" applyBorder="1" applyAlignment="1">
      <alignment vertical="justify"/>
    </xf>
    <xf numFmtId="0" fontId="5" fillId="0" borderId="45" xfId="0" applyFont="1" applyBorder="1" applyAlignment="1">
      <alignment vertical="justify"/>
    </xf>
    <xf numFmtId="0" fontId="5" fillId="0" borderId="37" xfId="0" applyFont="1" applyBorder="1" applyAlignment="1">
      <alignment horizontal="justify" vertical="top"/>
    </xf>
    <xf numFmtId="0" fontId="5" fillId="0" borderId="49" xfId="0" applyFont="1" applyBorder="1" applyAlignment="1">
      <alignment vertical="justify"/>
    </xf>
    <xf numFmtId="0" fontId="42" fillId="0" borderId="36" xfId="0" applyFont="1" applyBorder="1" applyAlignment="1">
      <alignment vertical="justify"/>
    </xf>
    <xf numFmtId="0" fontId="5" fillId="0" borderId="36" xfId="0" applyFont="1" applyBorder="1" applyAlignment="1">
      <alignment horizontal="justify" vertical="top"/>
    </xf>
    <xf numFmtId="0" fontId="5" fillId="0" borderId="36" xfId="0" applyFont="1" applyBorder="1" applyAlignment="1">
      <alignment horizontal="center" vertical="center"/>
    </xf>
    <xf numFmtId="43" fontId="5" fillId="0" borderId="36" xfId="28" applyFont="1" applyFill="1" applyBorder="1" applyAlignment="1">
      <alignment vertical="center"/>
    </xf>
    <xf numFmtId="0" fontId="6" fillId="0" borderId="49" xfId="0" applyFont="1" applyBorder="1" applyAlignment="1">
      <alignment vertical="justify"/>
    </xf>
    <xf numFmtId="43" fontId="5" fillId="0" borderId="50" xfId="28" applyFont="1" applyBorder="1" applyAlignment="1"/>
    <xf numFmtId="0" fontId="47" fillId="0" borderId="37" xfId="0" applyFont="1" applyBorder="1" applyAlignment="1">
      <alignment wrapText="1"/>
    </xf>
    <xf numFmtId="167" fontId="47" fillId="0" borderId="37" xfId="0" applyNumberFormat="1" applyFont="1" applyBorder="1" applyAlignment="1">
      <alignment horizontal="center"/>
    </xf>
    <xf numFmtId="9" fontId="47" fillId="26" borderId="37" xfId="0" applyNumberFormat="1" applyFont="1" applyFill="1" applyBorder="1" applyAlignment="1">
      <alignment horizontal="center"/>
    </xf>
    <xf numFmtId="9" fontId="47" fillId="26" borderId="32" xfId="0" applyNumberFormat="1" applyFont="1" applyFill="1" applyBorder="1" applyAlignment="1">
      <alignment horizontal="center"/>
    </xf>
    <xf numFmtId="0" fontId="6" fillId="0" borderId="53" xfId="0" applyFont="1" applyBorder="1" applyAlignment="1">
      <alignment vertical="center"/>
    </xf>
    <xf numFmtId="0" fontId="17" fillId="0" borderId="46" xfId="0" applyFont="1" applyBorder="1" applyAlignment="1">
      <alignment vertical="center"/>
    </xf>
    <xf numFmtId="0" fontId="10" fillId="0" borderId="46" xfId="0" applyFont="1" applyBorder="1" applyAlignment="1">
      <alignment vertical="center" wrapText="1"/>
    </xf>
    <xf numFmtId="0" fontId="5" fillId="0" borderId="46" xfId="0" applyFont="1" applyBorder="1" applyAlignment="1">
      <alignment horizontal="center" vertical="center"/>
    </xf>
    <xf numFmtId="43" fontId="5" fillId="0" borderId="46" xfId="28" applyFont="1" applyFill="1" applyBorder="1" applyAlignment="1">
      <alignment vertical="center"/>
    </xf>
    <xf numFmtId="4" fontId="4" fillId="0" borderId="67" xfId="0" applyNumberFormat="1" applyFont="1" applyBorder="1" applyAlignment="1">
      <alignment horizontal="center" vertical="center"/>
    </xf>
    <xf numFmtId="0" fontId="6" fillId="0" borderId="56" xfId="0" applyFont="1" applyBorder="1" applyAlignment="1">
      <alignment vertical="center"/>
    </xf>
    <xf numFmtId="0" fontId="17" fillId="0" borderId="54" xfId="0" applyFont="1" applyBorder="1" applyAlignment="1">
      <alignment vertical="center"/>
    </xf>
    <xf numFmtId="0" fontId="39" fillId="0" borderId="54" xfId="0" applyFont="1" applyBorder="1" applyAlignment="1">
      <alignment vertical="center"/>
    </xf>
    <xf numFmtId="0" fontId="5" fillId="0" borderId="54" xfId="0" applyFont="1" applyBorder="1" applyAlignment="1">
      <alignment horizontal="center" vertical="center"/>
    </xf>
    <xf numFmtId="43" fontId="5" fillId="0" borderId="54" xfId="28" applyFont="1" applyFill="1" applyBorder="1" applyAlignment="1">
      <alignment vertical="center"/>
    </xf>
    <xf numFmtId="4" fontId="4" fillId="0" borderId="55" xfId="0" applyNumberFormat="1" applyFont="1" applyBorder="1" applyAlignment="1">
      <alignment horizontal="center" vertical="center"/>
    </xf>
    <xf numFmtId="0" fontId="10" fillId="0" borderId="54" xfId="0" applyFont="1" applyBorder="1" applyAlignment="1">
      <alignment vertical="center"/>
    </xf>
    <xf numFmtId="0" fontId="10" fillId="24" borderId="40" xfId="0" applyFont="1" applyFill="1" applyBorder="1" applyAlignment="1">
      <alignment vertical="center"/>
    </xf>
    <xf numFmtId="0" fontId="15" fillId="24" borderId="37" xfId="0" applyFont="1" applyFill="1" applyBorder="1" applyAlignment="1">
      <alignment horizontal="center" vertical="center"/>
    </xf>
    <xf numFmtId="0" fontId="10" fillId="0" borderId="37" xfId="0" applyFont="1" applyBorder="1" applyAlignment="1">
      <alignment vertical="center"/>
    </xf>
    <xf numFmtId="4" fontId="7" fillId="0" borderId="37" xfId="0" applyNumberFormat="1" applyFont="1" applyBorder="1" applyAlignment="1">
      <alignment horizontal="right" vertical="center"/>
    </xf>
    <xf numFmtId="4" fontId="7" fillId="0" borderId="39" xfId="0" applyNumberFormat="1" applyFont="1" applyBorder="1" applyAlignment="1">
      <alignment horizontal="right" vertical="center"/>
    </xf>
    <xf numFmtId="0" fontId="7" fillId="24" borderId="40" xfId="0" applyFont="1" applyFill="1" applyBorder="1" applyAlignment="1">
      <alignment vertical="center"/>
    </xf>
    <xf numFmtId="0" fontId="15" fillId="24" borderId="37" xfId="0" applyFont="1" applyFill="1" applyBorder="1" applyAlignment="1">
      <alignment vertical="center"/>
    </xf>
    <xf numFmtId="0" fontId="7" fillId="0" borderId="37" xfId="0" applyFont="1" applyBorder="1" applyAlignment="1">
      <alignment vertical="center" wrapText="1"/>
    </xf>
    <xf numFmtId="0" fontId="7" fillId="0" borderId="37" xfId="0" applyFont="1" applyBorder="1" applyAlignment="1" applyProtection="1">
      <alignment vertical="center" wrapText="1"/>
      <protection locked="0"/>
    </xf>
    <xf numFmtId="0" fontId="15" fillId="0" borderId="37" xfId="0" applyFont="1" applyBorder="1" applyAlignment="1">
      <alignment vertical="center"/>
    </xf>
    <xf numFmtId="0" fontId="1" fillId="0" borderId="37" xfId="0" applyFont="1" applyBorder="1" applyAlignment="1">
      <alignment horizontal="justify" vertical="center" wrapText="1"/>
    </xf>
    <xf numFmtId="0" fontId="1" fillId="0" borderId="37" xfId="0" applyFont="1" applyBorder="1" applyAlignment="1" applyProtection="1">
      <alignment horizontal="center" vertical="center"/>
      <protection locked="0"/>
    </xf>
    <xf numFmtId="0" fontId="7" fillId="0" borderId="52" xfId="0" applyFont="1" applyBorder="1" applyAlignment="1">
      <alignment horizontal="justify" vertical="center" wrapText="1"/>
    </xf>
    <xf numFmtId="0" fontId="10" fillId="0" borderId="40" xfId="0" applyFont="1" applyBorder="1" applyAlignment="1">
      <alignment vertical="center"/>
    </xf>
    <xf numFmtId="0" fontId="15" fillId="0" borderId="37" xfId="0" applyFont="1" applyBorder="1" applyAlignment="1">
      <alignment horizontal="center" vertical="center"/>
    </xf>
    <xf numFmtId="0" fontId="7" fillId="0" borderId="16" xfId="0" applyFont="1" applyBorder="1" applyAlignment="1">
      <alignment vertical="center"/>
    </xf>
    <xf numFmtId="0" fontId="15" fillId="0" borderId="11" xfId="0" applyFont="1" applyBorder="1" applyAlignment="1">
      <alignment vertical="center"/>
    </xf>
    <xf numFmtId="0" fontId="7" fillId="0" borderId="11" xfId="0" applyFont="1" applyBorder="1" applyAlignment="1">
      <alignment vertical="center"/>
    </xf>
    <xf numFmtId="0" fontId="7" fillId="0" borderId="11" xfId="0" applyFont="1" applyBorder="1" applyAlignment="1">
      <alignment horizontal="center" vertical="center"/>
    </xf>
    <xf numFmtId="3" fontId="7" fillId="0" borderId="11" xfId="0" applyNumberFormat="1" applyFont="1" applyBorder="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right" vertical="center"/>
    </xf>
    <xf numFmtId="0" fontId="7" fillId="0" borderId="17"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3" fontId="7" fillId="0" borderId="12" xfId="0" applyNumberFormat="1" applyFont="1" applyBorder="1" applyAlignment="1">
      <alignment horizontal="center" vertical="center"/>
    </xf>
    <xf numFmtId="0" fontId="7" fillId="0" borderId="30" xfId="0" applyFont="1" applyBorder="1" applyAlignment="1">
      <alignment vertical="center"/>
    </xf>
    <xf numFmtId="0" fontId="1" fillId="0" borderId="52" xfId="0" applyFont="1" applyBorder="1" applyAlignment="1">
      <alignment horizontal="justify" vertical="center" wrapText="1"/>
    </xf>
    <xf numFmtId="43" fontId="7" fillId="0" borderId="37" xfId="0" applyNumberFormat="1" applyFont="1" applyBorder="1" applyAlignment="1">
      <alignment horizontal="center" vertical="center" wrapText="1"/>
    </xf>
    <xf numFmtId="0" fontId="1" fillId="0" borderId="37" xfId="0" applyFont="1" applyBorder="1" applyAlignment="1">
      <alignment vertical="center" wrapText="1"/>
    </xf>
    <xf numFmtId="0" fontId="7" fillId="0" borderId="52" xfId="0" applyFont="1" applyBorder="1" applyAlignment="1">
      <alignment vertical="center" wrapText="1"/>
    </xf>
    <xf numFmtId="43" fontId="7" fillId="24" borderId="52" xfId="28" applyFont="1" applyFill="1" applyBorder="1" applyAlignment="1">
      <alignment vertical="center"/>
    </xf>
    <xf numFmtId="0" fontId="1" fillId="24" borderId="40" xfId="0" applyFont="1" applyFill="1" applyBorder="1" applyAlignment="1">
      <alignment vertical="center"/>
    </xf>
    <xf numFmtId="0" fontId="3" fillId="0" borderId="54" xfId="0" applyFont="1" applyBorder="1" applyAlignment="1">
      <alignment horizontal="right" vertical="top" wrapText="1"/>
    </xf>
    <xf numFmtId="0" fontId="1" fillId="0" borderId="37" xfId="0" applyFont="1" applyBorder="1" applyAlignment="1" applyProtection="1">
      <alignment horizontal="justify" vertical="top" wrapText="1"/>
      <protection locked="0"/>
    </xf>
    <xf numFmtId="0" fontId="1" fillId="0" borderId="12" xfId="0" applyFont="1" applyBorder="1" applyAlignment="1">
      <alignment vertical="top"/>
    </xf>
    <xf numFmtId="0" fontId="1" fillId="0" borderId="37" xfId="0" applyFont="1" applyBorder="1" applyAlignment="1" applyProtection="1">
      <alignment horizontal="left" vertical="center" wrapText="1"/>
      <protection locked="0"/>
    </xf>
    <xf numFmtId="0" fontId="1" fillId="0" borderId="36" xfId="0" applyFont="1" applyBorder="1" applyAlignment="1" applyProtection="1">
      <alignment horizontal="justify" vertical="top" wrapText="1"/>
      <protection locked="0"/>
    </xf>
    <xf numFmtId="0" fontId="1" fillId="0" borderId="11" xfId="0" applyFont="1" applyBorder="1" applyAlignment="1">
      <alignment vertical="top"/>
    </xf>
    <xf numFmtId="0" fontId="1" fillId="0" borderId="54" xfId="0" applyFont="1" applyBorder="1" applyAlignment="1">
      <alignment horizontal="right" vertical="top" wrapText="1"/>
    </xf>
    <xf numFmtId="0" fontId="1" fillId="0" borderId="46" xfId="0" applyFont="1" applyBorder="1" applyAlignment="1">
      <alignment horizontal="left" vertical="top" wrapText="1"/>
    </xf>
    <xf numFmtId="0" fontId="1" fillId="0" borderId="37" xfId="0" applyFont="1" applyBorder="1" applyAlignment="1">
      <alignment horizontal="left" vertical="top" wrapText="1"/>
    </xf>
    <xf numFmtId="0" fontId="1" fillId="0" borderId="37" xfId="0" applyFont="1" applyBorder="1" applyAlignment="1">
      <alignment horizontal="justify" vertical="top" wrapText="1"/>
    </xf>
    <xf numFmtId="0" fontId="1" fillId="0" borderId="0" xfId="0" applyFont="1" applyAlignment="1">
      <alignment horizontal="left"/>
    </xf>
    <xf numFmtId="0" fontId="1" fillId="0" borderId="46" xfId="0" applyFont="1" applyBorder="1" applyAlignment="1">
      <alignment horizontal="left"/>
    </xf>
    <xf numFmtId="0" fontId="1" fillId="0" borderId="37" xfId="0" applyFont="1" applyBorder="1" applyAlignment="1">
      <alignment horizontal="left"/>
    </xf>
    <xf numFmtId="0" fontId="1" fillId="0" borderId="37" xfId="0" applyFont="1" applyBorder="1" applyAlignment="1">
      <alignment horizontal="left" wrapText="1"/>
    </xf>
    <xf numFmtId="0" fontId="1" fillId="0" borderId="37" xfId="0" applyFont="1" applyBorder="1" applyAlignment="1">
      <alignment wrapText="1"/>
    </xf>
    <xf numFmtId="0" fontId="1" fillId="25" borderId="0" xfId="0" applyFont="1" applyFill="1" applyAlignment="1">
      <alignment horizontal="left"/>
    </xf>
    <xf numFmtId="0" fontId="1" fillId="25" borderId="0" xfId="0" applyFont="1" applyFill="1"/>
    <xf numFmtId="0" fontId="5" fillId="25" borderId="0" xfId="0" applyFont="1" applyFill="1"/>
    <xf numFmtId="0" fontId="41" fillId="0" borderId="40" xfId="0" applyFont="1" applyBorder="1" applyAlignment="1">
      <alignment vertical="top"/>
    </xf>
    <xf numFmtId="0" fontId="41" fillId="0" borderId="37" xfId="0" applyFont="1" applyBorder="1" applyAlignment="1">
      <alignment horizontal="center" vertical="top" wrapText="1"/>
    </xf>
    <xf numFmtId="0" fontId="41" fillId="0" borderId="37" xfId="0" applyFont="1" applyBorder="1" applyAlignment="1" applyProtection="1">
      <alignment horizontal="left" vertical="center" wrapText="1"/>
      <protection locked="0"/>
    </xf>
    <xf numFmtId="0" fontId="5" fillId="0" borderId="37" xfId="0" applyFont="1" applyBorder="1" applyAlignment="1">
      <alignment horizontal="center"/>
    </xf>
    <xf numFmtId="166" fontId="5" fillId="0" borderId="37" xfId="30" applyFont="1" applyFill="1" applyBorder="1" applyAlignment="1">
      <alignment vertical="center"/>
    </xf>
    <xf numFmtId="0" fontId="5" fillId="0" borderId="40" xfId="0" applyFont="1" applyBorder="1" applyAlignment="1">
      <alignment horizontal="left" vertical="justify" wrapText="1"/>
    </xf>
    <xf numFmtId="0" fontId="5" fillId="0" borderId="37" xfId="0" applyFont="1" applyBorder="1" applyAlignment="1">
      <alignment horizontal="left" wrapText="1"/>
    </xf>
    <xf numFmtId="0" fontId="5" fillId="0" borderId="37" xfId="0" quotePrefix="1" applyFont="1" applyBorder="1" applyAlignment="1" applyProtection="1">
      <alignment horizontal="center" vertical="center"/>
      <protection locked="0"/>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5" fillId="0" borderId="40" xfId="0" applyFont="1" applyBorder="1" applyAlignment="1">
      <alignment vertical="center"/>
    </xf>
    <xf numFmtId="0" fontId="5" fillId="0" borderId="37" xfId="0" applyFont="1" applyBorder="1" applyAlignment="1">
      <alignment vertical="top"/>
    </xf>
    <xf numFmtId="0" fontId="5" fillId="0" borderId="37" xfId="0" applyFont="1" applyBorder="1" applyAlignment="1" applyProtection="1">
      <alignment horizontal="justify" vertical="top" wrapText="1"/>
      <protection locked="0"/>
    </xf>
    <xf numFmtId="43" fontId="5" fillId="0" borderId="37" xfId="28" applyFont="1" applyFill="1" applyBorder="1" applyAlignment="1"/>
    <xf numFmtId="0" fontId="5" fillId="0" borderId="40" xfId="0" applyFont="1" applyBorder="1" applyAlignment="1">
      <alignment vertical="top"/>
    </xf>
    <xf numFmtId="0" fontId="41" fillId="0" borderId="40" xfId="0" applyFont="1" applyBorder="1" applyAlignment="1">
      <alignment vertical="center"/>
    </xf>
    <xf numFmtId="0" fontId="41" fillId="0" borderId="37" xfId="0" applyFont="1" applyBorder="1" applyAlignment="1" applyProtection="1">
      <alignment horizontal="justify" vertical="top" wrapText="1"/>
      <protection locked="0"/>
    </xf>
    <xf numFmtId="0" fontId="5" fillId="0" borderId="37" xfId="0" applyFont="1" applyBorder="1" applyAlignment="1" applyProtection="1">
      <alignment horizontal="center"/>
      <protection locked="0"/>
    </xf>
    <xf numFmtId="0" fontId="41" fillId="0" borderId="37" xfId="0" applyFont="1" applyBorder="1" applyAlignment="1">
      <alignment vertical="top"/>
    </xf>
    <xf numFmtId="0" fontId="5" fillId="0" borderId="37" xfId="0" applyFont="1" applyBorder="1" applyAlignment="1">
      <alignment horizontal="center" vertical="center" wrapText="1"/>
    </xf>
    <xf numFmtId="0" fontId="5" fillId="0" borderId="37" xfId="0" applyFont="1" applyBorder="1" applyAlignment="1">
      <alignment horizontal="left" vertical="top" wrapText="1"/>
    </xf>
    <xf numFmtId="0" fontId="5" fillId="0" borderId="37" xfId="0" applyFont="1" applyBorder="1" applyAlignment="1">
      <alignment horizontal="justify" vertical="top" wrapText="1"/>
    </xf>
    <xf numFmtId="0" fontId="5" fillId="0" borderId="37" xfId="0" applyFont="1" applyBorder="1" applyAlignment="1">
      <alignment horizontal="center" wrapText="1"/>
    </xf>
    <xf numFmtId="1" fontId="5" fillId="0" borderId="37" xfId="0" applyNumberFormat="1" applyFont="1" applyBorder="1" applyAlignment="1" applyProtection="1">
      <alignment horizontal="center" vertical="center"/>
      <protection locked="0"/>
    </xf>
    <xf numFmtId="0" fontId="5" fillId="0" borderId="54" xfId="0" applyFont="1" applyBorder="1" applyAlignment="1">
      <alignment vertical="top"/>
    </xf>
    <xf numFmtId="0" fontId="6" fillId="0" borderId="54" xfId="0" applyFont="1" applyBorder="1" applyAlignment="1">
      <alignment vertical="top"/>
    </xf>
    <xf numFmtId="0" fontId="5" fillId="0" borderId="56" xfId="0" applyFont="1" applyBorder="1" applyAlignment="1">
      <alignment vertical="top"/>
    </xf>
    <xf numFmtId="0" fontId="51" fillId="0" borderId="40" xfId="0" applyFont="1" applyBorder="1" applyAlignment="1">
      <alignment vertical="top"/>
    </xf>
    <xf numFmtId="0" fontId="51" fillId="0" borderId="37" xfId="0" applyFont="1" applyBorder="1" applyAlignment="1">
      <alignment vertical="top"/>
    </xf>
    <xf numFmtId="0" fontId="51" fillId="0" borderId="37" xfId="0" applyFont="1" applyBorder="1" applyAlignment="1">
      <alignment horizontal="justify" vertical="top" wrapText="1"/>
    </xf>
    <xf numFmtId="0" fontId="5" fillId="0" borderId="37" xfId="0" applyFon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11" xfId="0" applyFont="1" applyBorder="1" applyAlignment="1">
      <alignment horizontal="center" vertical="center"/>
    </xf>
    <xf numFmtId="4" fontId="3" fillId="0" borderId="14" xfId="0" applyNumberFormat="1" applyFont="1" applyBorder="1" applyAlignment="1">
      <alignment horizontal="center" vertical="center"/>
    </xf>
    <xf numFmtId="0" fontId="3" fillId="0" borderId="0" xfId="0" applyFont="1" applyAlignment="1">
      <alignment vertical="center"/>
    </xf>
    <xf numFmtId="0" fontId="3" fillId="0" borderId="12" xfId="0" applyFont="1" applyBorder="1" applyAlignment="1">
      <alignment horizontal="center" vertical="center"/>
    </xf>
    <xf numFmtId="4" fontId="3" fillId="0" borderId="18" xfId="0" applyNumberFormat="1" applyFont="1" applyBorder="1" applyAlignment="1">
      <alignment horizontal="center" vertical="center"/>
    </xf>
    <xf numFmtId="0" fontId="3" fillId="0" borderId="53" xfId="0" applyFont="1" applyBorder="1" applyAlignment="1">
      <alignment vertical="center" wrapText="1"/>
    </xf>
    <xf numFmtId="0" fontId="3" fillId="0" borderId="46" xfId="0" applyFont="1" applyBorder="1" applyAlignment="1">
      <alignment vertical="center" wrapText="1"/>
    </xf>
    <xf numFmtId="0" fontId="53" fillId="0" borderId="61" xfId="0" applyFont="1" applyBorder="1" applyAlignment="1">
      <alignment vertical="center" wrapText="1"/>
    </xf>
    <xf numFmtId="4" fontId="3" fillId="0" borderId="51" xfId="0" applyNumberFormat="1" applyFont="1" applyBorder="1" applyAlignment="1">
      <alignment horizontal="center" vertical="center"/>
    </xf>
    <xf numFmtId="0" fontId="3" fillId="0" borderId="65" xfId="0" applyFont="1" applyBorder="1" applyAlignment="1">
      <alignment vertical="center" wrapText="1"/>
    </xf>
    <xf numFmtId="0" fontId="3" fillId="0" borderId="54" xfId="0" applyFont="1" applyBorder="1" applyAlignment="1">
      <alignment vertical="center" wrapText="1"/>
    </xf>
    <xf numFmtId="0" fontId="53" fillId="0" borderId="72" xfId="0" applyFont="1" applyBorder="1" applyAlignment="1">
      <alignment vertical="center" wrapText="1"/>
    </xf>
    <xf numFmtId="4" fontId="3" fillId="0" borderId="55" xfId="0" applyNumberFormat="1" applyFont="1" applyBorder="1" applyAlignment="1">
      <alignment horizontal="center" vertical="center"/>
    </xf>
    <xf numFmtId="0" fontId="10" fillId="0" borderId="72" xfId="0" applyFont="1" applyBorder="1" applyAlignment="1">
      <alignment vertical="center" wrapText="1"/>
    </xf>
    <xf numFmtId="0" fontId="10" fillId="24" borderId="56" xfId="0" applyFont="1" applyFill="1" applyBorder="1" applyAlignment="1">
      <alignment vertical="center" wrapText="1"/>
    </xf>
    <xf numFmtId="0" fontId="5" fillId="24" borderId="54" xfId="0" applyFont="1" applyFill="1" applyBorder="1" applyAlignment="1">
      <alignment horizontal="center" vertical="center" wrapText="1"/>
    </xf>
    <xf numFmtId="0" fontId="10" fillId="24" borderId="54" xfId="0" applyFont="1" applyFill="1" applyBorder="1" applyAlignment="1">
      <alignment horizontal="justify" vertical="center" wrapText="1"/>
    </xf>
    <xf numFmtId="0" fontId="7" fillId="24" borderId="55" xfId="0" applyFont="1" applyFill="1" applyBorder="1" applyAlignment="1">
      <alignment vertical="center"/>
    </xf>
    <xf numFmtId="0" fontId="7" fillId="24" borderId="40" xfId="0" applyFont="1" applyFill="1" applyBorder="1" applyAlignment="1">
      <alignment vertical="center" wrapText="1"/>
    </xf>
    <xf numFmtId="0" fontId="1" fillId="24" borderId="52" xfId="0" applyFont="1" applyFill="1" applyBorder="1" applyAlignment="1">
      <alignment horizontal="justify" vertical="center" wrapText="1"/>
    </xf>
    <xf numFmtId="0" fontId="7" fillId="24" borderId="37" xfId="0" applyFont="1" applyFill="1" applyBorder="1" applyAlignment="1">
      <alignment vertical="center" wrapText="1"/>
    </xf>
    <xf numFmtId="0" fontId="7" fillId="24" borderId="44" xfId="0" applyFont="1" applyFill="1" applyBorder="1" applyAlignment="1">
      <alignment horizontal="justify" vertical="center" wrapText="1"/>
    </xf>
    <xf numFmtId="0" fontId="7" fillId="24" borderId="45" xfId="0" applyFont="1" applyFill="1" applyBorder="1" applyAlignment="1">
      <alignment vertical="center" wrapText="1"/>
    </xf>
    <xf numFmtId="0" fontId="10" fillId="24" borderId="45" xfId="0" applyFont="1" applyFill="1" applyBorder="1" applyAlignment="1">
      <alignment vertical="center" wrapText="1"/>
    </xf>
    <xf numFmtId="0" fontId="5" fillId="24" borderId="37" xfId="0" applyFont="1" applyFill="1" applyBorder="1" applyAlignment="1">
      <alignment horizontal="center" vertical="center" wrapText="1"/>
    </xf>
    <xf numFmtId="0" fontId="10" fillId="24" borderId="37" xfId="0" applyFont="1" applyFill="1" applyBorder="1" applyAlignment="1">
      <alignment horizontal="justify" vertical="center" wrapText="1"/>
    </xf>
    <xf numFmtId="0" fontId="1" fillId="0" borderId="40" xfId="0" applyFont="1" applyBorder="1" applyAlignment="1">
      <alignment vertical="center" wrapText="1"/>
    </xf>
    <xf numFmtId="0" fontId="7" fillId="0" borderId="44" xfId="0" applyFont="1" applyBorder="1" applyAlignment="1">
      <alignment horizontal="justify" vertical="center" wrapText="1"/>
    </xf>
    <xf numFmtId="168" fontId="7" fillId="24" borderId="37" xfId="0" applyNumberFormat="1" applyFont="1" applyFill="1" applyBorder="1" applyAlignment="1">
      <alignment vertical="center" wrapText="1"/>
    </xf>
    <xf numFmtId="0" fontId="7" fillId="0" borderId="23" xfId="0" applyFont="1" applyBorder="1" applyAlignment="1">
      <alignment vertical="center"/>
    </xf>
    <xf numFmtId="0" fontId="7" fillId="0" borderId="11" xfId="0" applyFont="1" applyBorder="1" applyAlignment="1">
      <alignment horizontal="justify" vertical="center"/>
    </xf>
    <xf numFmtId="0" fontId="7" fillId="0" borderId="26" xfId="0" applyFont="1" applyBorder="1" applyAlignment="1">
      <alignment vertical="center"/>
    </xf>
    <xf numFmtId="0" fontId="3" fillId="0" borderId="0" xfId="0" applyFont="1" applyAlignment="1">
      <alignment horizontal="right" vertical="center"/>
    </xf>
    <xf numFmtId="0" fontId="7" fillId="0" borderId="24" xfId="0" applyFont="1" applyBorder="1" applyAlignment="1">
      <alignment vertical="center"/>
    </xf>
    <xf numFmtId="0" fontId="7" fillId="0" borderId="12" xfId="0" applyFont="1" applyBorder="1" applyAlignment="1">
      <alignment horizontal="justify" vertical="center"/>
    </xf>
    <xf numFmtId="0" fontId="7" fillId="0" borderId="40" xfId="0" applyFont="1" applyBorder="1" applyAlignment="1">
      <alignment vertical="center" wrapText="1"/>
    </xf>
    <xf numFmtId="0" fontId="0" fillId="0" borderId="47" xfId="0" applyBorder="1" applyAlignment="1">
      <alignment vertical="center"/>
    </xf>
    <xf numFmtId="0" fontId="0" fillId="0" borderId="36" xfId="0" applyBorder="1" applyAlignment="1">
      <alignment vertical="center"/>
    </xf>
    <xf numFmtId="0" fontId="0" fillId="0" borderId="71" xfId="0" applyBorder="1" applyAlignment="1">
      <alignment horizontal="justify" vertical="center"/>
    </xf>
    <xf numFmtId="0" fontId="0" fillId="0" borderId="36" xfId="0" applyBorder="1" applyAlignment="1">
      <alignment horizontal="center" vertical="center"/>
    </xf>
    <xf numFmtId="0" fontId="0" fillId="0" borderId="50" xfId="0" applyBorder="1" applyAlignment="1">
      <alignment vertical="center"/>
    </xf>
    <xf numFmtId="0" fontId="0" fillId="0" borderId="0" xfId="0" applyAlignment="1">
      <alignment horizontal="justify" vertical="center"/>
    </xf>
    <xf numFmtId="0" fontId="1" fillId="24" borderId="40" xfId="0" applyFont="1" applyFill="1" applyBorder="1" applyAlignment="1">
      <alignment vertical="center" wrapText="1"/>
    </xf>
    <xf numFmtId="0" fontId="1" fillId="26" borderId="37" xfId="0" applyFont="1" applyFill="1" applyBorder="1" applyAlignment="1">
      <alignment horizontal="center" vertical="center" wrapText="1"/>
    </xf>
    <xf numFmtId="0" fontId="0" fillId="0" borderId="12" xfId="0" applyBorder="1" applyAlignment="1">
      <alignment horizontal="justify" vertical="center"/>
    </xf>
    <xf numFmtId="4" fontId="0" fillId="0" borderId="12" xfId="0" applyNumberFormat="1" applyBorder="1" applyAlignment="1">
      <alignment vertical="center"/>
    </xf>
    <xf numFmtId="0" fontId="10" fillId="0" borderId="53" xfId="0" applyFont="1" applyBorder="1" applyAlignment="1">
      <alignment vertical="center" wrapText="1"/>
    </xf>
    <xf numFmtId="0" fontId="10" fillId="0" borderId="65" xfId="0" applyFont="1" applyBorder="1" applyAlignment="1">
      <alignment vertical="center" wrapText="1"/>
    </xf>
    <xf numFmtId="0" fontId="10" fillId="0" borderId="54" xfId="0" applyFont="1" applyBorder="1" applyAlignment="1">
      <alignment vertical="center" wrapText="1"/>
    </xf>
    <xf numFmtId="0" fontId="10" fillId="0" borderId="54" xfId="0" applyFont="1" applyBorder="1" applyAlignment="1">
      <alignment horizontal="justify" vertical="center"/>
    </xf>
    <xf numFmtId="0" fontId="7" fillId="0" borderId="55" xfId="0" applyFont="1" applyBorder="1" applyAlignment="1">
      <alignment vertical="center"/>
    </xf>
    <xf numFmtId="0" fontId="1" fillId="0" borderId="37" xfId="0" applyFont="1" applyBorder="1" applyAlignment="1">
      <alignment horizontal="left" vertical="center" wrapText="1"/>
    </xf>
    <xf numFmtId="0" fontId="7" fillId="26" borderId="37" xfId="0" applyFont="1" applyFill="1" applyBorder="1" applyAlignment="1">
      <alignment vertical="center" wrapText="1"/>
    </xf>
    <xf numFmtId="0" fontId="7" fillId="0" borderId="37" xfId="0" applyFont="1" applyBorder="1" applyAlignment="1">
      <alignment horizontal="justify" vertical="center" wrapText="1"/>
    </xf>
    <xf numFmtId="0" fontId="5" fillId="26" borderId="37" xfId="0" applyFont="1" applyFill="1" applyBorder="1" applyAlignment="1">
      <alignment horizontal="center" vertical="center" wrapText="1"/>
    </xf>
    <xf numFmtId="168" fontId="7" fillId="26" borderId="37" xfId="0" applyNumberFormat="1" applyFont="1" applyFill="1" applyBorder="1" applyAlignment="1">
      <alignment vertical="center" wrapText="1"/>
    </xf>
    <xf numFmtId="0" fontId="0" fillId="26" borderId="37" xfId="0" applyFill="1" applyBorder="1" applyAlignment="1">
      <alignment vertical="center"/>
    </xf>
    <xf numFmtId="0" fontId="0" fillId="26" borderId="37" xfId="0" applyFill="1" applyBorder="1" applyAlignment="1">
      <alignment horizontal="center" vertical="center"/>
    </xf>
    <xf numFmtId="0" fontId="7" fillId="26" borderId="37" xfId="0" applyFont="1" applyFill="1" applyBorder="1" applyAlignment="1">
      <alignment horizontal="justify" vertical="center" wrapText="1"/>
    </xf>
    <xf numFmtId="0" fontId="46" fillId="0" borderId="37"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7" xfId="0" applyBorder="1" applyAlignment="1">
      <alignment horizontal="justify" vertical="center"/>
    </xf>
    <xf numFmtId="0" fontId="7" fillId="0" borderId="53" xfId="0" applyFont="1" applyBorder="1" applyAlignment="1">
      <alignment vertical="center" wrapText="1"/>
    </xf>
    <xf numFmtId="0" fontId="7" fillId="0" borderId="46" xfId="0" applyFont="1" applyBorder="1" applyAlignment="1">
      <alignment vertical="center" wrapText="1"/>
    </xf>
    <xf numFmtId="0" fontId="7" fillId="0" borderId="65" xfId="0" applyFont="1" applyBorder="1" applyAlignment="1">
      <alignment vertical="center" wrapText="1"/>
    </xf>
    <xf numFmtId="0" fontId="7" fillId="0" borderId="54" xfId="0" applyFont="1" applyBorder="1" applyAlignment="1">
      <alignment vertical="center" wrapText="1"/>
    </xf>
    <xf numFmtId="4" fontId="7" fillId="0" borderId="55" xfId="0" applyNumberFormat="1" applyFont="1" applyBorder="1" applyAlignment="1">
      <alignment horizontal="center" vertical="center"/>
    </xf>
    <xf numFmtId="0" fontId="7" fillId="0" borderId="54" xfId="0" applyFont="1" applyBorder="1" applyAlignment="1">
      <alignment horizontal="justify" vertical="center"/>
    </xf>
    <xf numFmtId="0" fontId="7" fillId="0" borderId="37" xfId="0" applyFont="1" applyBorder="1" applyAlignment="1">
      <alignment horizontal="justify" vertical="center"/>
    </xf>
    <xf numFmtId="0" fontId="3" fillId="0" borderId="54" xfId="0" applyFont="1" applyBorder="1" applyAlignment="1">
      <alignment horizontal="right" vertical="center" wrapText="1"/>
    </xf>
    <xf numFmtId="43" fontId="7" fillId="26" borderId="37" xfId="0" applyNumberFormat="1" applyFont="1" applyFill="1" applyBorder="1" applyAlignment="1">
      <alignment horizontal="center" vertical="center" wrapText="1"/>
    </xf>
    <xf numFmtId="0" fontId="8" fillId="0" borderId="11"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31" xfId="0" applyFont="1" applyBorder="1" applyAlignment="1" applyProtection="1">
      <alignment horizontal="center" wrapText="1"/>
      <protection locked="0"/>
    </xf>
    <xf numFmtId="0" fontId="9" fillId="0" borderId="31" xfId="0" applyFont="1" applyBorder="1" applyAlignment="1" applyProtection="1">
      <alignment horizontal="center"/>
      <protection locked="0"/>
    </xf>
    <xf numFmtId="0" fontId="0" fillId="0" borderId="15" xfId="0" applyBorder="1"/>
    <xf numFmtId="3" fontId="2" fillId="0" borderId="0" xfId="0" applyNumberFormat="1" applyFont="1" applyAlignment="1">
      <alignment horizontal="left" vertical="center"/>
    </xf>
    <xf numFmtId="3" fontId="2" fillId="0" borderId="31" xfId="0" applyNumberFormat="1" applyFont="1" applyBorder="1" applyAlignment="1">
      <alignment horizontal="left" vertical="center"/>
    </xf>
    <xf numFmtId="0" fontId="3" fillId="0" borderId="15" xfId="0" applyFont="1" applyBorder="1"/>
    <xf numFmtId="4" fontId="0" fillId="0" borderId="31" xfId="0" applyNumberFormat="1" applyBorder="1"/>
    <xf numFmtId="0" fontId="7" fillId="0" borderId="31" xfId="0" applyFont="1" applyBorder="1"/>
    <xf numFmtId="4" fontId="7" fillId="0" borderId="31" xfId="0" applyNumberFormat="1" applyFont="1" applyBorder="1"/>
    <xf numFmtId="4" fontId="3" fillId="0" borderId="31" xfId="0" applyNumberFormat="1" applyFont="1" applyBorder="1"/>
    <xf numFmtId="0" fontId="0" fillId="0" borderId="29" xfId="0" applyBorder="1"/>
    <xf numFmtId="0" fontId="7" fillId="0" borderId="18" xfId="0" applyFont="1" applyBorder="1"/>
    <xf numFmtId="0" fontId="1" fillId="24" borderId="44" xfId="0" applyFont="1" applyFill="1" applyBorder="1" applyAlignment="1">
      <alignment horizontal="justify" vertical="center" wrapText="1"/>
    </xf>
    <xf numFmtId="0" fontId="1" fillId="0" borderId="37" xfId="0" applyFont="1" applyBorder="1" applyAlignment="1">
      <alignment horizontal="justify" vertical="center"/>
    </xf>
    <xf numFmtId="0" fontId="10" fillId="0" borderId="37" xfId="0" applyFont="1" applyBorder="1" applyAlignment="1">
      <alignment horizontal="justify" vertical="center"/>
    </xf>
    <xf numFmtId="3" fontId="0" fillId="0" borderId="37" xfId="0" applyNumberFormat="1" applyBorder="1" applyAlignment="1">
      <alignment vertical="center"/>
    </xf>
    <xf numFmtId="0" fontId="1" fillId="0" borderId="52" xfId="0" applyFont="1" applyBorder="1" applyAlignment="1">
      <alignment vertical="center" wrapText="1"/>
    </xf>
    <xf numFmtId="0" fontId="6" fillId="0" borderId="56" xfId="0" applyFont="1" applyBorder="1" applyAlignment="1" applyProtection="1">
      <alignment horizontal="left" vertical="center"/>
      <protection locked="0"/>
    </xf>
    <xf numFmtId="0" fontId="43" fillId="0" borderId="54" xfId="0" applyFont="1" applyBorder="1" applyAlignment="1" applyProtection="1">
      <alignment horizontal="left" vertical="center"/>
      <protection locked="0"/>
    </xf>
    <xf numFmtId="0" fontId="6" fillId="0" borderId="54" xfId="0" applyFont="1" applyBorder="1" applyAlignment="1">
      <alignment vertical="center" wrapText="1"/>
    </xf>
    <xf numFmtId="0" fontId="5" fillId="0" borderId="54" xfId="0" applyFont="1" applyBorder="1" applyAlignment="1" applyProtection="1">
      <alignment horizontal="center" vertical="center"/>
      <protection locked="0"/>
    </xf>
    <xf numFmtId="0" fontId="5" fillId="0" borderId="54" xfId="0" applyFont="1" applyBorder="1" applyAlignment="1" applyProtection="1">
      <alignment vertical="center"/>
      <protection locked="0"/>
    </xf>
    <xf numFmtId="4" fontId="5" fillId="0" borderId="55" xfId="0" applyNumberFormat="1" applyFont="1" applyBorder="1" applyAlignment="1" applyProtection="1">
      <alignment horizontal="center" vertical="center"/>
      <protection locked="0"/>
    </xf>
    <xf numFmtId="0" fontId="3" fillId="0" borderId="78" xfId="0" applyFont="1" applyBorder="1" applyAlignment="1">
      <alignment horizontal="center" vertical="center"/>
    </xf>
    <xf numFmtId="0" fontId="7" fillId="0" borderId="79" xfId="0" applyFont="1" applyBorder="1" applyAlignment="1">
      <alignment horizontal="center" vertical="center"/>
    </xf>
    <xf numFmtId="0" fontId="3" fillId="0" borderId="79" xfId="0" applyFont="1" applyBorder="1" applyAlignment="1">
      <alignment vertical="center"/>
    </xf>
    <xf numFmtId="0" fontId="3" fillId="0" borderId="80" xfId="0" applyFont="1" applyBorder="1" applyAlignment="1">
      <alignment horizontal="center" vertical="center"/>
    </xf>
    <xf numFmtId="3" fontId="3" fillId="0" borderId="79" xfId="0" applyNumberFormat="1" applyFont="1" applyBorder="1" applyAlignment="1">
      <alignment horizontal="center" vertical="center"/>
    </xf>
    <xf numFmtId="4" fontId="3" fillId="0" borderId="81" xfId="0" applyNumberFormat="1" applyFont="1" applyBorder="1" applyAlignment="1">
      <alignment horizontal="center" vertical="center"/>
    </xf>
    <xf numFmtId="4" fontId="3" fillId="0" borderId="82" xfId="0" applyNumberFormat="1" applyFont="1" applyBorder="1" applyAlignment="1">
      <alignment horizontal="center" vertical="center"/>
    </xf>
    <xf numFmtId="1" fontId="5" fillId="0" borderId="37" xfId="0" applyNumberFormat="1" applyFont="1" applyBorder="1" applyAlignment="1" applyProtection="1">
      <alignment vertical="center"/>
      <protection locked="0"/>
    </xf>
    <xf numFmtId="0" fontId="5" fillId="0" borderId="37" xfId="41" applyFont="1" applyBorder="1" applyAlignment="1">
      <alignment vertical="center"/>
    </xf>
    <xf numFmtId="0" fontId="1" fillId="0" borderId="29" xfId="0" applyFont="1" applyBorder="1"/>
    <xf numFmtId="170" fontId="5" fillId="0" borderId="37" xfId="0" applyNumberFormat="1" applyFont="1" applyBorder="1" applyAlignment="1" applyProtection="1">
      <alignment vertical="center"/>
      <protection locked="0"/>
    </xf>
    <xf numFmtId="4" fontId="7" fillId="0" borderId="39" xfId="0" applyNumberFormat="1" applyFont="1" applyBorder="1" applyAlignment="1">
      <alignment horizontal="center" vertical="center"/>
    </xf>
    <xf numFmtId="43" fontId="7" fillId="0" borderId="48" xfId="28" applyFont="1" applyFill="1" applyBorder="1" applyAlignment="1">
      <alignment horizontal="right" vertical="center"/>
    </xf>
    <xf numFmtId="43" fontId="7" fillId="0" borderId="39" xfId="28" applyFont="1" applyFill="1" applyBorder="1" applyAlignment="1">
      <alignment horizontal="right" vertical="center"/>
    </xf>
    <xf numFmtId="43" fontId="7" fillId="0" borderId="74" xfId="28" applyFont="1" applyFill="1" applyBorder="1" applyAlignment="1">
      <alignment horizontal="right" vertical="center"/>
    </xf>
    <xf numFmtId="4" fontId="3" fillId="0" borderId="68" xfId="0" applyNumberFormat="1" applyFont="1" applyBorder="1" applyAlignment="1">
      <alignment horizontal="center" vertical="center"/>
    </xf>
    <xf numFmtId="4" fontId="3" fillId="0" borderId="39" xfId="0" applyNumberFormat="1" applyFont="1" applyBorder="1" applyAlignment="1">
      <alignment horizontal="center" vertical="center"/>
    </xf>
    <xf numFmtId="4" fontId="6" fillId="0" borderId="39" xfId="0" applyNumberFormat="1" applyFont="1" applyBorder="1" applyAlignment="1">
      <alignment horizontal="center" vertical="center"/>
    </xf>
    <xf numFmtId="4" fontId="5" fillId="0" borderId="55" xfId="0" applyNumberFormat="1" applyFont="1" applyBorder="1" applyAlignment="1">
      <alignment horizontal="center" vertical="center"/>
    </xf>
    <xf numFmtId="0" fontId="0" fillId="25" borderId="0" xfId="0" applyFill="1" applyAlignment="1">
      <alignment vertical="center"/>
    </xf>
    <xf numFmtId="41" fontId="5" fillId="0" borderId="37" xfId="0" applyNumberFormat="1" applyFont="1" applyBorder="1" applyAlignment="1">
      <alignment horizontal="center" vertical="center"/>
    </xf>
    <xf numFmtId="49" fontId="1" fillId="0" borderId="21" xfId="0" applyNumberFormat="1" applyFont="1" applyBorder="1" applyAlignment="1">
      <alignment horizontal="center" vertical="top" wrapText="1"/>
    </xf>
    <xf numFmtId="0" fontId="1" fillId="0" borderId="40" xfId="0" applyFont="1" applyBorder="1" applyAlignment="1">
      <alignment vertical="top" wrapText="1"/>
    </xf>
    <xf numFmtId="0" fontId="1" fillId="0" borderId="37" xfId="0" applyFont="1" applyBorder="1" applyAlignment="1">
      <alignment horizontal="center" wrapText="1"/>
    </xf>
    <xf numFmtId="43" fontId="7" fillId="0" borderId="38" xfId="0" applyNumberFormat="1" applyFont="1" applyBorder="1" applyAlignment="1">
      <alignment horizontal="center" vertical="center" wrapText="1"/>
    </xf>
    <xf numFmtId="9" fontId="7" fillId="0" borderId="37" xfId="28" applyNumberFormat="1" applyFont="1" applyFill="1" applyBorder="1" applyAlignment="1">
      <alignment vertical="center"/>
    </xf>
    <xf numFmtId="43" fontId="7" fillId="0" borderId="48" xfId="0" applyNumberFormat="1" applyFont="1" applyBorder="1"/>
    <xf numFmtId="0" fontId="1" fillId="0" borderId="40" xfId="0" applyFont="1" applyBorder="1" applyAlignment="1">
      <alignment horizontal="left" vertical="justify" wrapText="1"/>
    </xf>
    <xf numFmtId="166" fontId="0" fillId="0" borderId="37" xfId="0" applyNumberFormat="1" applyBorder="1" applyAlignment="1">
      <alignment horizontal="center" vertical="center"/>
    </xf>
    <xf numFmtId="9" fontId="7" fillId="0" borderId="37" xfId="30" applyNumberFormat="1" applyFont="1" applyFill="1" applyBorder="1" applyAlignment="1">
      <alignment vertical="center"/>
    </xf>
    <xf numFmtId="0" fontId="1" fillId="0" borderId="52" xfId="0" applyFont="1" applyBorder="1" applyAlignment="1">
      <alignment horizontal="left" wrapText="1"/>
    </xf>
    <xf numFmtId="0" fontId="8" fillId="0" borderId="16"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5"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5" xfId="0" applyFont="1" applyBorder="1" applyAlignment="1" applyProtection="1">
      <alignment horizontal="center"/>
      <protection locked="0"/>
    </xf>
    <xf numFmtId="0" fontId="9"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3" fillId="0" borderId="0" xfId="0" applyFont="1" applyAlignment="1" applyProtection="1">
      <alignment horizontal="center" wrapText="1"/>
      <protection locked="0"/>
    </xf>
    <xf numFmtId="0" fontId="33" fillId="0" borderId="0" xfId="0" applyFont="1" applyAlignment="1" applyProtection="1">
      <alignment horizontal="center"/>
      <protection locked="0"/>
    </xf>
    <xf numFmtId="0" fontId="13" fillId="0" borderId="0" xfId="0" applyFont="1" applyAlignment="1" applyProtection="1">
      <alignment horizontal="left"/>
      <protection locked="0"/>
    </xf>
    <xf numFmtId="0" fontId="13"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9" fillId="0" borderId="0" xfId="0" applyFont="1" applyAlignment="1" applyProtection="1">
      <alignment horizontal="center" wrapText="1"/>
      <protection locked="0"/>
    </xf>
    <xf numFmtId="0" fontId="3" fillId="0" borderId="0" xfId="0" applyFont="1" applyAlignment="1">
      <alignment horizontal="left" vertical="center"/>
    </xf>
    <xf numFmtId="0" fontId="7" fillId="0" borderId="0" xfId="0" applyFont="1" applyAlignment="1">
      <alignment horizontal="lef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_Malete Piggery BOQ" xfId="30" xr:uid="{00000000-0005-0000-0000-00001D000000}"/>
    <cellStyle name="Comma0"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3" xfId="42" xr:uid="{00000000-0005-0000-0000-00002A000000}"/>
    <cellStyle name="Normal_Dwarsloop 2001 QTY" xfId="43" xr:uid="{00000000-0005-0000-0000-00002B000000}"/>
    <cellStyle name="Note" xfId="44" builtinId="10" customBuiltin="1"/>
    <cellStyle name="OPSKRIF" xfId="45" xr:uid="{00000000-0005-0000-0000-00002D000000}"/>
    <cellStyle name="OPSKRIF1" xfId="46" xr:uid="{00000000-0005-0000-0000-00002E000000}"/>
    <cellStyle name="OPSKRIFTE"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oneCellAnchor>
    <xdr:from>
      <xdr:col>4</xdr:col>
      <xdr:colOff>307340</xdr:colOff>
      <xdr:row>47</xdr:row>
      <xdr:rowOff>0</xdr:rowOff>
    </xdr:from>
    <xdr:ext cx="184731" cy="264560"/>
    <xdr:sp macro="" textlink="">
      <xdr:nvSpPr>
        <xdr:cNvPr id="2" name="TextBox 1">
          <a:extLst>
            <a:ext uri="{FF2B5EF4-FFF2-40B4-BE49-F238E27FC236}">
              <a16:creationId xmlns:a16="http://schemas.microsoft.com/office/drawing/2014/main" id="{0E270A0F-5625-41A3-AFEC-E2A962C265BE}"/>
            </a:ext>
          </a:extLst>
        </xdr:cNvPr>
        <xdr:cNvSpPr txBox="1"/>
      </xdr:nvSpPr>
      <xdr:spPr>
        <a:xfrm>
          <a:off x="4757420"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wsDr>
</file>

<file path=xl/revisions/_rels/revisionHeaders.xml.rels><?xml version="1.0" encoding="UTF-8" standalone="yes"?>
<Relationships xmlns="http://schemas.openxmlformats.org/package/2006/relationships"><Relationship Id="rId109" Type="http://schemas.openxmlformats.org/officeDocument/2006/relationships/revisionLog" Target="revisionLog8.xml"/><Relationship Id="rId104" Type="http://schemas.openxmlformats.org/officeDocument/2006/relationships/revisionLog" Target="revisionLog5.xml"/><Relationship Id="rId103" Type="http://schemas.openxmlformats.org/officeDocument/2006/relationships/revisionLog" Target="revisionLog3.xml"/><Relationship Id="rId108" Type="http://schemas.openxmlformats.org/officeDocument/2006/relationships/revisionLog" Target="revisionLog7.xml"/><Relationship Id="rId107" Type="http://schemas.openxmlformats.org/officeDocument/2006/relationships/revisionLog" Target="revisionLog6.xml"/><Relationship Id="rId102" Type="http://schemas.openxmlformats.org/officeDocument/2006/relationships/revisionLog" Target="revisionLog1.xml"/><Relationship Id="rId106" Type="http://schemas.openxmlformats.org/officeDocument/2006/relationships/revisionLog" Target="revisionLog4.xml"/><Relationship Id="rId105"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FFA14BF-0DAD-4DDB-B5B7-7A8ACA68C2DF}" diskRevisions="1" revisionId="26516" version="2">
  <header guid="{63903F6B-B08D-4167-BEE8-9862ED92A4E7}" dateTime="2023-08-07T16:03:39" maxSheetId="17" userName="Ngoepe Tumiso" r:id="rId102">
    <sheetIdMap count="16">
      <sheetId val="1"/>
      <sheetId val="2"/>
      <sheetId val="3"/>
      <sheetId val="4"/>
      <sheetId val="5"/>
      <sheetId val="6"/>
      <sheetId val="7"/>
      <sheetId val="8"/>
      <sheetId val="9"/>
      <sheetId val="11"/>
      <sheetId val="12"/>
      <sheetId val="13"/>
      <sheetId val="16"/>
      <sheetId val="14"/>
      <sheetId val="10"/>
      <sheetId val="15"/>
    </sheetIdMap>
  </header>
  <header guid="{15840D0C-8926-44E1-B6E5-6981EDC6BB3D}" dateTime="2023-08-07T16:16:38" maxSheetId="17" userName="Ngoepe Tumiso" r:id="rId103" minRId="25828" maxRId="26299">
    <sheetIdMap count="16">
      <sheetId val="1"/>
      <sheetId val="2"/>
      <sheetId val="3"/>
      <sheetId val="4"/>
      <sheetId val="5"/>
      <sheetId val="6"/>
      <sheetId val="7"/>
      <sheetId val="8"/>
      <sheetId val="9"/>
      <sheetId val="11"/>
      <sheetId val="12"/>
      <sheetId val="13"/>
      <sheetId val="16"/>
      <sheetId val="14"/>
      <sheetId val="10"/>
      <sheetId val="15"/>
    </sheetIdMap>
  </header>
  <header guid="{63271A24-7409-4D00-A3CC-E7CE13DB7A48}" dateTime="2023-08-07T16:18:06" maxSheetId="17" userName="Ngoepe Tumiso" r:id="rId104">
    <sheetIdMap count="16">
      <sheetId val="1"/>
      <sheetId val="2"/>
      <sheetId val="3"/>
      <sheetId val="4"/>
      <sheetId val="5"/>
      <sheetId val="6"/>
      <sheetId val="7"/>
      <sheetId val="8"/>
      <sheetId val="9"/>
      <sheetId val="11"/>
      <sheetId val="12"/>
      <sheetId val="13"/>
      <sheetId val="16"/>
      <sheetId val="14"/>
      <sheetId val="10"/>
      <sheetId val="15"/>
    </sheetIdMap>
  </header>
  <header guid="{9C31A10E-12B0-485F-98FA-67F6A0E07774}" dateTime="2023-08-07T16:30:14" maxSheetId="17" userName="Ngoepe Tumiso" r:id="rId105">
    <sheetIdMap count="16">
      <sheetId val="14"/>
      <sheetId val="1"/>
      <sheetId val="2"/>
      <sheetId val="3"/>
      <sheetId val="4"/>
      <sheetId val="5"/>
      <sheetId val="6"/>
      <sheetId val="7"/>
      <sheetId val="8"/>
      <sheetId val="9"/>
      <sheetId val="11"/>
      <sheetId val="12"/>
      <sheetId val="13"/>
      <sheetId val="16"/>
      <sheetId val="10"/>
      <sheetId val="15"/>
    </sheetIdMap>
  </header>
  <header guid="{AC3B64E7-B91B-4F3F-93CC-132418CA4033}" dateTime="2023-08-07T16:31:29" maxSheetId="17" userName="Ngoepe Tumiso" r:id="rId106">
    <sheetIdMap count="16">
      <sheetId val="14"/>
      <sheetId val="1"/>
      <sheetId val="2"/>
      <sheetId val="3"/>
      <sheetId val="4"/>
      <sheetId val="5"/>
      <sheetId val="6"/>
      <sheetId val="7"/>
      <sheetId val="8"/>
      <sheetId val="9"/>
      <sheetId val="11"/>
      <sheetId val="12"/>
      <sheetId val="13"/>
      <sheetId val="16"/>
      <sheetId val="10"/>
      <sheetId val="15"/>
    </sheetIdMap>
  </header>
  <header guid="{F0C2777D-2FDA-4AC5-BE47-289CB4244FCF}" dateTime="2023-08-07T16:34:51" maxSheetId="17" userName="Ngoepe Tumiso" r:id="rId107" minRId="26408">
    <sheetIdMap count="16">
      <sheetId val="14"/>
      <sheetId val="1"/>
      <sheetId val="2"/>
      <sheetId val="3"/>
      <sheetId val="4"/>
      <sheetId val="5"/>
      <sheetId val="6"/>
      <sheetId val="7"/>
      <sheetId val="8"/>
      <sheetId val="9"/>
      <sheetId val="11"/>
      <sheetId val="12"/>
      <sheetId val="13"/>
      <sheetId val="16"/>
      <sheetId val="10"/>
      <sheetId val="15"/>
    </sheetIdMap>
  </header>
  <header guid="{F993ED91-A73B-4D76-9473-E7B5E95BB601}" dateTime="2023-08-07T16:47:31" maxSheetId="17" userName="Ngoepe Tumiso" r:id="rId108">
    <sheetIdMap count="16">
      <sheetId val="14"/>
      <sheetId val="1"/>
      <sheetId val="2"/>
      <sheetId val="3"/>
      <sheetId val="4"/>
      <sheetId val="5"/>
      <sheetId val="6"/>
      <sheetId val="7"/>
      <sheetId val="8"/>
      <sheetId val="9"/>
      <sheetId val="11"/>
      <sheetId val="12"/>
      <sheetId val="13"/>
      <sheetId val="16"/>
      <sheetId val="10"/>
      <sheetId val="15"/>
    </sheetIdMap>
  </header>
  <header guid="{AFFA14BF-0DAD-4DDB-B5B7-7A8ACA68C2DF}" dateTime="2023-08-28T08:28:33" maxSheetId="17" userName="Shikwambana NR" r:id="rId109">
    <sheetIdMap count="16">
      <sheetId val="14"/>
      <sheetId val="1"/>
      <sheetId val="2"/>
      <sheetId val="3"/>
      <sheetId val="4"/>
      <sheetId val="5"/>
      <sheetId val="6"/>
      <sheetId val="7"/>
      <sheetId val="8"/>
      <sheetId val="9"/>
      <sheetId val="11"/>
      <sheetId val="12"/>
      <sheetId val="13"/>
      <sheetId val="16"/>
      <sheetId val="10"/>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DFE2180-DC46-486F-BBDE-EAB64F25D88C}" action="delete"/>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DFE2180-DC46-486F-BBDE-EAB64F25D88C}" action="delete"/>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28" sId="14">
    <oc r="G11">
      <f>'Section A - P&amp;G'!G115</f>
    </oc>
    <nc r="G11"/>
  </rcc>
  <rcc rId="25829" sId="14">
    <oc r="G13">
      <f>'Section B - Earth'!H57</f>
    </oc>
    <nc r="G13"/>
  </rcc>
  <rcc rId="25830" sId="14">
    <oc r="G15">
      <f>'Section C - Water and Sewer'!H54</f>
    </oc>
    <nc r="G15"/>
  </rcc>
  <rcc rId="25831" sId="14">
    <oc r="G17">
      <f>'Section D - Build'!H228</f>
    </oc>
    <nc r="G17"/>
  </rcc>
  <rcc rId="25832" sId="14">
    <oc r="G19">
      <f>'Section E - Elec'!H39</f>
    </oc>
    <nc r="G19"/>
  </rcc>
  <rcc rId="25833" sId="14">
    <oc r="G21">
      <f>'Section F - Fence'!H64</f>
    </oc>
    <nc r="G21"/>
  </rcc>
  <rcc rId="25834" sId="14">
    <oc r="G23">
      <f>SUM(G11:G22)</f>
    </oc>
    <nc r="G23"/>
  </rcc>
  <rcc rId="25835" sId="14">
    <oc r="G25">
      <f>0.1*G23</f>
    </oc>
    <nc r="G25"/>
  </rcc>
  <rcc rId="25836" sId="14">
    <oc r="G28">
      <f>G23+G25</f>
    </oc>
    <nc r="G28"/>
  </rcc>
  <rcc rId="25837" sId="14">
    <oc r="G31">
      <f>0.15*G28</f>
    </oc>
    <nc r="G31"/>
  </rcc>
  <rcc rId="25838" sId="14">
    <oc r="G34">
      <f>G28+G31</f>
    </oc>
    <nc r="G34"/>
  </rcc>
  <rcc rId="25839" sId="14">
    <oc r="G35" t="inlineStr">
      <is>
        <t xml:space="preserve"> </t>
      </is>
    </oc>
    <nc r="G35"/>
  </rcc>
  <rcc rId="25840" sId="9" numFmtId="13">
    <oc r="G22">
      <v>0.1</v>
    </oc>
    <nc r="G22"/>
  </rcc>
  <rcc rId="25841" sId="9">
    <oc r="H22">
      <f>F22*G22</f>
    </oc>
    <nc r="H22"/>
  </rcc>
  <rcc rId="25842" sId="9" numFmtId="34">
    <oc r="G15">
      <v>150</v>
    </oc>
    <nc r="G15"/>
  </rcc>
  <rcc rId="25843" sId="9">
    <oc r="H15">
      <f>F15*G15</f>
    </oc>
    <nc r="H15"/>
  </rcc>
  <rcc rId="25844" sId="9" numFmtId="34">
    <oc r="G16">
      <v>2000</v>
    </oc>
    <nc r="G16"/>
  </rcc>
  <rcc rId="25845" sId="9">
    <oc r="H16">
      <f>F16*G16</f>
    </oc>
    <nc r="H16"/>
  </rcc>
  <rcc rId="25846" sId="9">
    <oc r="H17">
      <f>F17*G17</f>
    </oc>
    <nc r="H17"/>
  </rcc>
  <rcc rId="25847" sId="9">
    <oc r="H18">
      <f>F18*G18</f>
    </oc>
    <nc r="H18"/>
  </rcc>
  <rcc rId="25848" sId="9" numFmtId="34">
    <oc r="G19">
      <v>7500</v>
    </oc>
    <nc r="G19"/>
  </rcc>
  <rcc rId="25849" sId="9">
    <oc r="H19">
      <f>F19*G19</f>
    </oc>
    <nc r="H19"/>
  </rcc>
  <rcc rId="25850" sId="7">
    <oc r="H39">
      <f>SUM(H14:H38)</f>
    </oc>
    <nc r="H39"/>
  </rcc>
  <rcc rId="25851" sId="7" numFmtId="34">
    <oc r="G14">
      <v>450</v>
    </oc>
    <nc r="G14"/>
  </rcc>
  <rcc rId="25852" sId="7">
    <oc r="H14">
      <f>F14*G14</f>
    </oc>
    <nc r="H14"/>
  </rcc>
  <rcc rId="25853" sId="7" numFmtId="34">
    <oc r="G15">
      <v>2500</v>
    </oc>
    <nc r="G15"/>
  </rcc>
  <rcc rId="25854" sId="7">
    <oc r="H15">
      <f>F15*G15</f>
    </oc>
    <nc r="H15"/>
  </rcc>
  <rcc rId="25855" sId="7">
    <oc r="H16">
      <f>F16*G16</f>
    </oc>
    <nc r="H16"/>
  </rcc>
  <rcc rId="25856" sId="7">
    <oc r="H17">
      <f>F17*G17</f>
    </oc>
    <nc r="H17"/>
  </rcc>
  <rcc rId="25857" sId="7" numFmtId="34">
    <oc r="G18">
      <v>280</v>
    </oc>
    <nc r="G18"/>
  </rcc>
  <rcc rId="25858" sId="7">
    <oc r="H18">
      <f>F18*G18</f>
    </oc>
    <nc r="H18"/>
  </rcc>
  <rcc rId="25859" sId="7" numFmtId="34">
    <oc r="G19">
      <v>550</v>
    </oc>
    <nc r="G19"/>
  </rcc>
  <rcc rId="25860" sId="7">
    <oc r="H19">
      <f>F19*G19</f>
    </oc>
    <nc r="H19"/>
  </rcc>
  <rcc rId="25861" sId="7" numFmtId="34">
    <oc r="G20">
      <v>280</v>
    </oc>
    <nc r="G20"/>
  </rcc>
  <rcc rId="25862" sId="7">
    <oc r="H20">
      <f>F20*G20</f>
    </oc>
    <nc r="H20"/>
  </rcc>
  <rcc rId="25863" sId="7" numFmtId="34">
    <oc r="G21">
      <v>750</v>
    </oc>
    <nc r="G21"/>
  </rcc>
  <rcc rId="25864" sId="7">
    <oc r="H21">
      <f>F21*G21</f>
    </oc>
    <nc r="H21"/>
  </rcc>
  <rcc rId="25865" sId="7" numFmtId="34">
    <oc r="G22">
      <v>650</v>
    </oc>
    <nc r="G22"/>
  </rcc>
  <rcc rId="25866" sId="7">
    <oc r="H22">
      <f>F22*G22</f>
    </oc>
    <nc r="H22"/>
  </rcc>
  <rcc rId="25867" sId="7" numFmtId="34">
    <oc r="G23">
      <v>650</v>
    </oc>
    <nc r="G23"/>
  </rcc>
  <rcc rId="25868" sId="7">
    <oc r="H23">
      <f>F23*G23</f>
    </oc>
    <nc r="H23"/>
  </rcc>
  <rcc rId="25869" sId="7" numFmtId="34">
    <oc r="G24">
      <v>650</v>
    </oc>
    <nc r="G24"/>
  </rcc>
  <rcc rId="25870" sId="7">
    <oc r="H24">
      <f>F24*G24</f>
    </oc>
    <nc r="H24"/>
  </rcc>
  <rcc rId="25871" sId="7" numFmtId="34">
    <oc r="G25">
      <v>2500</v>
    </oc>
    <nc r="G25"/>
  </rcc>
  <rcc rId="25872" sId="7">
    <oc r="H25">
      <f>F25*G25</f>
    </oc>
    <nc r="H25"/>
  </rcc>
  <rcc rId="25873" sId="7" numFmtId="34">
    <oc r="G26">
      <v>2800</v>
    </oc>
    <nc r="G26"/>
  </rcc>
  <rcc rId="25874" sId="7">
    <oc r="H26">
      <f>F26*G26</f>
    </oc>
    <nc r="H26"/>
  </rcc>
  <rcc rId="25875" sId="7" numFmtId="34">
    <oc r="G27">
      <v>7150</v>
    </oc>
    <nc r="G27"/>
  </rcc>
  <rcc rId="25876" sId="7">
    <oc r="H27">
      <f>F27*G27</f>
    </oc>
    <nc r="H27"/>
  </rcc>
  <rcc rId="25877" sId="7" numFmtId="34">
    <oc r="G28">
      <v>5600</v>
    </oc>
    <nc r="G28"/>
  </rcc>
  <rcc rId="25878" sId="7">
    <oc r="H28">
      <f>F28*G28</f>
    </oc>
    <nc r="H28"/>
  </rcc>
  <rcc rId="25879" sId="7">
    <oc r="H29">
      <f>F29*G29</f>
    </oc>
    <nc r="H29"/>
  </rcc>
  <rcc rId="25880" sId="7">
    <oc r="H30">
      <f>F30*G30</f>
    </oc>
    <nc r="H30"/>
  </rcc>
  <rcc rId="25881" sId="7" numFmtId="34">
    <oc r="G31">
      <v>1800</v>
    </oc>
    <nc r="G31"/>
  </rcc>
  <rcc rId="25882" sId="7">
    <oc r="H31">
      <f>F31*G31</f>
    </oc>
    <nc r="H31"/>
  </rcc>
  <rcc rId="25883" sId="7" numFmtId="34">
    <oc r="G32">
      <v>1800</v>
    </oc>
    <nc r="G32"/>
  </rcc>
  <rcc rId="25884" sId="7">
    <oc r="H32">
      <f>F32*G32</f>
    </oc>
    <nc r="H32"/>
  </rcc>
  <rcc rId="25885" sId="7" numFmtId="34">
    <oc r="G33">
      <v>1800</v>
    </oc>
    <nc r="G33"/>
  </rcc>
  <rcc rId="25886" sId="7">
    <oc r="H33">
      <f>F33*G33</f>
    </oc>
    <nc r="H33"/>
  </rcc>
  <rcc rId="25887" sId="7" numFmtId="34">
    <oc r="G34">
      <v>1800</v>
    </oc>
    <nc r="G34"/>
  </rcc>
  <rcc rId="25888" sId="7">
    <oc r="H34">
      <f>F34*G34</f>
    </oc>
    <nc r="H34"/>
  </rcc>
  <rcc rId="25889" sId="7" numFmtId="34">
    <oc r="G35">
      <v>1450</v>
    </oc>
    <nc r="G35"/>
  </rcc>
  <rcc rId="25890" sId="7">
    <oc r="H35">
      <f>F35*G35</f>
    </oc>
    <nc r="H35"/>
  </rcc>
  <rcc rId="25891" sId="7" numFmtId="34">
    <oc r="G36">
      <v>1800</v>
    </oc>
    <nc r="G36"/>
  </rcc>
  <rcc rId="25892" sId="7">
    <oc r="H36">
      <f>F36*G36</f>
    </oc>
    <nc r="H36"/>
  </rcc>
  <rcc rId="25893" sId="6" numFmtId="34">
    <oc r="G15">
      <v>3500</v>
    </oc>
    <nc r="G15"/>
  </rcc>
  <rcc rId="25894" sId="6">
    <oc r="H15">
      <f>F15*G15</f>
    </oc>
    <nc r="H15"/>
  </rcc>
  <rcc rId="25895" sId="6" numFmtId="34">
    <oc r="G16">
      <v>5500</v>
    </oc>
    <nc r="G16"/>
  </rcc>
  <rcc rId="25896" sId="6">
    <oc r="H16">
      <f>F16*G16</f>
    </oc>
    <nc r="H16"/>
  </rcc>
  <rcc rId="25897" sId="6">
    <oc r="H17">
      <f>F17*G17</f>
    </oc>
    <nc r="H17"/>
  </rcc>
  <rcc rId="25898" sId="6">
    <oc r="H18">
      <f>F18*G18</f>
    </oc>
    <nc r="H18"/>
  </rcc>
  <rcc rId="25899" sId="6" numFmtId="34">
    <oc r="G19">
      <v>250</v>
    </oc>
    <nc r="G19"/>
  </rcc>
  <rcc rId="25900" sId="6">
    <oc r="H19">
      <f>F19*G19</f>
    </oc>
    <nc r="H19"/>
  </rcc>
  <rcc rId="25901" sId="6" numFmtId="34">
    <oc r="G20">
      <v>2500</v>
    </oc>
    <nc r="G20"/>
  </rcc>
  <rcc rId="25902" sId="6">
    <oc r="H20">
      <f>F20*G20</f>
    </oc>
    <nc r="H20"/>
  </rcc>
  <rcc rId="25903" sId="6" numFmtId="34">
    <oc r="G21">
      <v>45</v>
    </oc>
    <nc r="G21"/>
  </rcc>
  <rcc rId="25904" sId="6">
    <oc r="H21">
      <f>F21*G21</f>
    </oc>
    <nc r="H21"/>
  </rcc>
  <rcc rId="25905" sId="6">
    <oc r="H22">
      <f>F22*G22</f>
    </oc>
    <nc r="H22"/>
  </rcc>
  <rcc rId="25906" sId="6">
    <oc r="H23">
      <f>F23*G23</f>
    </oc>
    <nc r="H23"/>
  </rcc>
  <rcc rId="25907" sId="6" numFmtId="34">
    <oc r="G24">
      <v>250</v>
    </oc>
    <nc r="G24"/>
  </rcc>
  <rcc rId="25908" sId="6">
    <oc r="H24">
      <f>F24*G24</f>
    </oc>
    <nc r="H24"/>
  </rcc>
  <rcc rId="25909" sId="6" numFmtId="34">
    <oc r="G25">
      <v>2500</v>
    </oc>
    <nc r="G25"/>
  </rcc>
  <rcc rId="25910" sId="6">
    <oc r="H25">
      <f>F25*G25</f>
    </oc>
    <nc r="H25"/>
  </rcc>
  <rcc rId="25911" sId="6" numFmtId="34">
    <oc r="G26">
      <v>45</v>
    </oc>
    <nc r="G26"/>
  </rcc>
  <rcc rId="25912" sId="6">
    <oc r="H26">
      <f>F26*G26</f>
    </oc>
    <nc r="H26"/>
  </rcc>
  <rcc rId="25913" sId="6">
    <oc r="H27">
      <f>F27*G27</f>
    </oc>
    <nc r="H27"/>
  </rcc>
  <rcc rId="25914" sId="6">
    <oc r="H28">
      <f>F28*G28</f>
    </oc>
    <nc r="H28"/>
  </rcc>
  <rcc rId="25915" sId="6" numFmtId="34">
    <oc r="G29">
      <v>250</v>
    </oc>
    <nc r="G29"/>
  </rcc>
  <rcc rId="25916" sId="6">
    <oc r="H29">
      <f>F29*G29</f>
    </oc>
    <nc r="H29"/>
  </rcc>
  <rcc rId="25917" sId="6" numFmtId="34">
    <oc r="G30">
      <v>2500</v>
    </oc>
    <nc r="G30"/>
  </rcc>
  <rcc rId="25918" sId="6">
    <oc r="H30">
      <f>F30*G30</f>
    </oc>
    <nc r="H30"/>
  </rcc>
  <rcc rId="25919" sId="6" numFmtId="34">
    <oc r="G31">
      <v>45</v>
    </oc>
    <nc r="G31"/>
  </rcc>
  <rcc rId="25920" sId="6">
    <oc r="H31">
      <f>F31*G31</f>
    </oc>
    <nc r="H31"/>
  </rcc>
  <rcc rId="25921" sId="6">
    <oc r="H32">
      <f>F32*G32</f>
    </oc>
    <nc r="H32"/>
  </rcc>
  <rcc rId="25922" sId="6">
    <oc r="H33">
      <f>F33*G33</f>
    </oc>
    <nc r="H33"/>
  </rcc>
  <rcc rId="25923" sId="6" numFmtId="34">
    <oc r="G34">
      <v>480</v>
    </oc>
    <nc r="G34"/>
  </rcc>
  <rcc rId="25924" sId="6">
    <oc r="H34">
      <f>F34*G34</f>
    </oc>
    <nc r="H34"/>
  </rcc>
  <rcc rId="25925" sId="6">
    <oc r="H35">
      <f>F35*G35</f>
    </oc>
    <nc r="H35"/>
  </rcc>
  <rcc rId="25926" sId="6">
    <oc r="H36">
      <f>F36*G36</f>
    </oc>
    <nc r="H36"/>
  </rcc>
  <rcc rId="25927" sId="6" numFmtId="34">
    <oc r="G37">
      <v>250</v>
    </oc>
    <nc r="G37"/>
  </rcc>
  <rcc rId="25928" sId="6">
    <oc r="H37">
      <f>F37*G37</f>
    </oc>
    <nc r="H37"/>
  </rcc>
  <rcc rId="25929" sId="6" numFmtId="34">
    <oc r="G38">
      <v>2800</v>
    </oc>
    <nc r="G38"/>
  </rcc>
  <rcc rId="25930" sId="6">
    <oc r="H38">
      <f>F38*G38</f>
    </oc>
    <nc r="H38"/>
  </rcc>
  <rcc rId="25931" sId="6" numFmtId="34">
    <oc r="G39">
      <v>45</v>
    </oc>
    <nc r="G39"/>
  </rcc>
  <rcc rId="25932" sId="6">
    <oc r="H39">
      <f>F39*G39</f>
    </oc>
    <nc r="H39"/>
  </rcc>
  <rcc rId="25933" sId="6">
    <oc r="H40">
      <f>F40*G40</f>
    </oc>
    <nc r="H40"/>
  </rcc>
  <rcc rId="25934" sId="6">
    <oc r="H41">
      <f>F41*G41</f>
    </oc>
    <nc r="H41"/>
  </rcc>
  <rcc rId="25935" sId="6" numFmtId="34">
    <oc r="G42">
      <v>45</v>
    </oc>
    <nc r="G42"/>
  </rcc>
  <rcc rId="25936" sId="6">
    <oc r="H42">
      <f>F42*G42</f>
    </oc>
    <nc r="H42"/>
  </rcc>
  <rcc rId="25937" sId="6" numFmtId="34">
    <oc r="G43">
      <v>250</v>
    </oc>
    <nc r="G43"/>
  </rcc>
  <rcc rId="25938" sId="6">
    <oc r="H43">
      <f>F43*G43</f>
    </oc>
    <nc r="H43"/>
  </rcc>
  <rcc rId="25939" sId="6" numFmtId="34">
    <oc r="G44">
      <v>2500</v>
    </oc>
    <nc r="G44"/>
  </rcc>
  <rcc rId="25940" sId="6">
    <oc r="H44">
      <f>F44*G44</f>
    </oc>
    <nc r="H44"/>
  </rcc>
  <rcc rId="25941" sId="6" numFmtId="34">
    <oc r="G45">
      <v>45</v>
    </oc>
    <nc r="G45"/>
  </rcc>
  <rcc rId="25942" sId="6">
    <oc r="H45">
      <f>F45*G45</f>
    </oc>
    <nc r="H45"/>
  </rcc>
  <rcc rId="25943" sId="6" numFmtId="34">
    <oc r="G46">
      <v>350</v>
    </oc>
    <nc r="G46"/>
  </rcc>
  <rcc rId="25944" sId="6">
    <oc r="H46">
      <f>F46*G46</f>
    </oc>
    <nc r="H46"/>
  </rcc>
  <rcc rId="25945" sId="6">
    <oc r="H47">
      <f>F47*G47</f>
    </oc>
    <nc r="H47"/>
  </rcc>
  <rcc rId="25946" sId="6">
    <oc r="H48">
      <f>F48*G48</f>
    </oc>
    <nc r="H48"/>
  </rcc>
  <rcc rId="25947" sId="6" numFmtId="34">
    <oc r="G49">
      <v>45</v>
    </oc>
    <nc r="G49"/>
  </rcc>
  <rcc rId="25948" sId="6">
    <oc r="H49">
      <f>F49*G49</f>
    </oc>
    <nc r="H49"/>
  </rcc>
  <rcc rId="25949" sId="6" numFmtId="34">
    <oc r="G50">
      <v>250</v>
    </oc>
    <nc r="G50"/>
  </rcc>
  <rcc rId="25950" sId="6">
    <oc r="H50">
      <f>F50*G50</f>
    </oc>
    <nc r="H50"/>
  </rcc>
  <rcc rId="25951" sId="6" numFmtId="34">
    <oc r="G51">
      <v>2500</v>
    </oc>
    <nc r="G51"/>
  </rcc>
  <rcc rId="25952" sId="6">
    <oc r="H51">
      <f>F51*G51</f>
    </oc>
    <nc r="H51"/>
  </rcc>
  <rcc rId="25953" sId="6" numFmtId="34">
    <oc r="G52">
      <v>45</v>
    </oc>
    <nc r="G52"/>
  </rcc>
  <rcc rId="25954" sId="6">
    <oc r="H52">
      <f>F52*G52</f>
    </oc>
    <nc r="H52"/>
  </rcc>
  <rcc rId="25955" sId="6" numFmtId="34">
    <oc r="G53">
      <v>350</v>
    </oc>
    <nc r="G53"/>
  </rcc>
  <rcc rId="25956" sId="6">
    <oc r="H53">
      <f>F53*G53</f>
    </oc>
    <nc r="H53"/>
  </rcc>
  <rcc rId="25957" sId="6" numFmtId="34">
    <oc r="G54">
      <v>480</v>
    </oc>
    <nc r="G54"/>
  </rcc>
  <rcc rId="25958" sId="6">
    <oc r="H54">
      <f>F54*G54</f>
    </oc>
    <nc r="H54"/>
  </rcc>
  <rcc rId="25959" sId="6">
    <oc r="H55">
      <f>F55*G55</f>
    </oc>
    <nc r="H55"/>
  </rcc>
  <rcc rId="25960" sId="6">
    <oc r="H56">
      <f>F56*G56</f>
    </oc>
    <nc r="H56"/>
  </rcc>
  <rcc rId="25961" sId="6" numFmtId="34">
    <oc r="G57">
      <v>45</v>
    </oc>
    <nc r="G57"/>
  </rcc>
  <rcc rId="25962" sId="6">
    <oc r="H57">
      <f>F57*G57</f>
    </oc>
    <nc r="H57"/>
  </rcc>
  <rcc rId="25963" sId="6" numFmtId="34">
    <oc r="G58">
      <v>250</v>
    </oc>
    <nc r="G58"/>
  </rcc>
  <rcc rId="25964" sId="6">
    <oc r="H58">
      <f>F58*G58</f>
    </oc>
    <nc r="H58"/>
  </rcc>
  <rcc rId="25965" sId="6" numFmtId="34">
    <oc r="G59">
      <v>2800</v>
    </oc>
    <nc r="G59"/>
  </rcc>
  <rcc rId="25966" sId="6">
    <oc r="H59">
      <f>F59*G59</f>
    </oc>
    <nc r="H59"/>
  </rcc>
  <rcc rId="25967" sId="6" numFmtId="34">
    <oc r="G60">
      <v>45</v>
    </oc>
    <nc r="G60"/>
  </rcc>
  <rcc rId="25968" sId="6">
    <oc r="H60">
      <f>F60*G60</f>
    </oc>
    <nc r="H60"/>
  </rcc>
  <rcc rId="25969" sId="6">
    <oc r="H64">
      <f>SUM(H15:H63)</f>
    </oc>
    <nc r="H64"/>
  </rcc>
  <rcc rId="25970" sId="6" numFmtId="34">
    <oc r="G74">
      <v>45</v>
    </oc>
    <nc r="G74"/>
  </rcc>
  <rcc rId="25971" sId="6">
    <oc r="H74">
      <f>F74*G74</f>
    </oc>
    <nc r="H74"/>
  </rcc>
  <rcc rId="25972" sId="6" numFmtId="34">
    <oc r="G75">
      <v>250</v>
    </oc>
    <nc r="G75"/>
  </rcc>
  <rcc rId="25973" sId="6">
    <oc r="H75">
      <f>F75*G75</f>
    </oc>
    <nc r="H75"/>
  </rcc>
  <rcc rId="25974" sId="6" numFmtId="34">
    <oc r="G76">
      <v>2000</v>
    </oc>
    <nc r="G76"/>
  </rcc>
  <rcc rId="25975" sId="6">
    <oc r="H76">
      <f>F76*G76</f>
    </oc>
    <nc r="H76"/>
  </rcc>
  <rcc rId="25976" sId="6" numFmtId="34">
    <oc r="G77">
      <v>45</v>
    </oc>
    <nc r="G77"/>
  </rcc>
  <rcc rId="25977" sId="6">
    <oc r="H77">
      <f>F77*G77</f>
    </oc>
    <nc r="H77"/>
  </rcc>
  <rcc rId="25978" sId="6">
    <oc r="H78">
      <f>F78*G78</f>
    </oc>
    <nc r="H78"/>
  </rcc>
  <rcc rId="25979" sId="6">
    <oc r="H79">
      <f>F79*G79</f>
    </oc>
    <nc r="H79"/>
  </rcc>
  <rcc rId="25980" sId="6" numFmtId="34">
    <oc r="G80">
      <v>450</v>
    </oc>
    <nc r="G80"/>
  </rcc>
  <rcc rId="25981" sId="6">
    <oc r="H80">
      <f>F80*G80</f>
    </oc>
    <nc r="H80"/>
  </rcc>
  <rcc rId="25982" sId="6">
    <oc r="H81">
      <f>F81*G81</f>
    </oc>
    <nc r="H81"/>
  </rcc>
  <rcc rId="25983" sId="6" numFmtId="34">
    <oc r="G82">
      <v>350</v>
    </oc>
    <nc r="G82"/>
  </rcc>
  <rcc rId="25984" sId="6">
    <oc r="H82">
      <f>F82*G82</f>
    </oc>
    <nc r="H82"/>
  </rcc>
  <rcc rId="25985" sId="6">
    <oc r="H83">
      <f>F83*G83</f>
    </oc>
    <nc r="H83"/>
  </rcc>
  <rcc rId="25986" sId="6" numFmtId="34">
    <oc r="G84">
      <v>750</v>
    </oc>
    <nc r="G84"/>
  </rcc>
  <rcc rId="25987" sId="6">
    <oc r="H84">
      <f>F84*G84</f>
    </oc>
    <nc r="H84"/>
  </rcc>
  <rcc rId="25988" sId="6">
    <oc r="H85">
      <f>F85*G85</f>
    </oc>
    <nc r="H85"/>
  </rcc>
  <rcc rId="25989" sId="6" numFmtId="34">
    <oc r="G86">
      <v>580</v>
    </oc>
    <nc r="G86"/>
  </rcc>
  <rcc rId="25990" sId="6">
    <oc r="H86">
      <f>F86*G86</f>
    </oc>
    <nc r="H86"/>
  </rcc>
  <rcc rId="25991" sId="6">
    <oc r="H87">
      <f>F87*G87</f>
    </oc>
    <nc r="H87"/>
  </rcc>
  <rcc rId="25992" sId="6" numFmtId="34">
    <oc r="G88">
      <v>750</v>
    </oc>
    <nc r="G88"/>
  </rcc>
  <rcc rId="25993" sId="6">
    <oc r="H88">
      <f>F88*G88</f>
    </oc>
    <nc r="H88"/>
  </rcc>
  <rcc rId="25994" sId="6">
    <oc r="H89">
      <f>F89*G89</f>
    </oc>
    <nc r="H89"/>
  </rcc>
  <rcc rId="25995" sId="6" numFmtId="34">
    <oc r="G90">
      <v>580</v>
    </oc>
    <nc r="G90"/>
  </rcc>
  <rcc rId="25996" sId="6">
    <oc r="H90">
      <f>F90*G90</f>
    </oc>
    <nc r="H90"/>
  </rcc>
  <rcc rId="25997" sId="6">
    <oc r="H91">
      <f>F91*G91</f>
    </oc>
    <nc r="H91"/>
  </rcc>
  <rcc rId="25998" sId="6" numFmtId="34">
    <oc r="G92">
      <v>350</v>
    </oc>
    <nc r="G92"/>
  </rcc>
  <rcc rId="25999" sId="6">
    <oc r="H92">
      <f>F92*G92</f>
    </oc>
    <nc r="H92"/>
  </rcc>
  <rcc rId="26000" sId="6">
    <oc r="H93">
      <f>F93*G93</f>
    </oc>
    <nc r="H93"/>
  </rcc>
  <rcc rId="26001" sId="6" numFmtId="34">
    <oc r="G94">
      <v>380</v>
    </oc>
    <nc r="G94"/>
  </rcc>
  <rcc rId="26002" sId="6">
    <oc r="H94">
      <f>F94*G94</f>
    </oc>
    <nc r="H94"/>
  </rcc>
  <rcc rId="26003" sId="6">
    <oc r="H95">
      <f>F95*G95</f>
    </oc>
    <nc r="H95"/>
  </rcc>
  <rcc rId="26004" sId="6" numFmtId="34">
    <oc r="G96">
      <v>550</v>
    </oc>
    <nc r="G96"/>
  </rcc>
  <rcc rId="26005" sId="6">
    <oc r="H96">
      <f>F96*G96</f>
    </oc>
    <nc r="H96"/>
  </rcc>
  <rcc rId="26006" sId="6">
    <oc r="H97">
      <f>F97*G97</f>
    </oc>
    <nc r="H97"/>
  </rcc>
  <rcc rId="26007" sId="6" numFmtId="34">
    <oc r="G98">
      <v>550</v>
    </oc>
    <nc r="G98"/>
  </rcc>
  <rcc rId="26008" sId="6">
    <oc r="H98">
      <f>F98*G98</f>
    </oc>
    <nc r="H98"/>
  </rcc>
  <rcc rId="26009" sId="6">
    <oc r="H99">
      <f>F99*G99</f>
    </oc>
    <nc r="H99"/>
  </rcc>
  <rcc rId="26010" sId="6" numFmtId="34">
    <oc r="G100">
      <v>580</v>
    </oc>
    <nc r="G100"/>
  </rcc>
  <rcc rId="26011" sId="6">
    <oc r="H100">
      <f>F100*G100</f>
    </oc>
    <nc r="H100"/>
  </rcc>
  <rcc rId="26012" sId="6">
    <oc r="H101">
      <f>F101*G101</f>
    </oc>
    <nc r="H101"/>
  </rcc>
  <rcc rId="26013" sId="6" numFmtId="34">
    <oc r="G102">
      <v>650</v>
    </oc>
    <nc r="G102"/>
  </rcc>
  <rcc rId="26014" sId="6">
    <oc r="H102">
      <f>F102*G102</f>
    </oc>
    <nc r="H102"/>
  </rcc>
  <rcc rId="26015" sId="6">
    <oc r="H103">
      <f>F103*G103</f>
    </oc>
    <nc r="H103"/>
  </rcc>
  <rcc rId="26016" sId="6" numFmtId="34">
    <oc r="G104">
      <v>2500</v>
    </oc>
    <nc r="G104"/>
  </rcc>
  <rcc rId="26017" sId="6">
    <oc r="H104">
      <f>F104*G104</f>
    </oc>
    <nc r="H104"/>
  </rcc>
  <rcc rId="26018" sId="6">
    <oc r="H105">
      <f>F105*G105</f>
    </oc>
    <nc r="H105"/>
  </rcc>
  <rcc rId="26019" sId="6">
    <oc r="H106">
      <f>F106*G106</f>
    </oc>
    <nc r="H106"/>
  </rcc>
  <rcc rId="26020" sId="6">
    <oc r="H107">
      <f>F107*G107</f>
    </oc>
    <nc r="H107"/>
  </rcc>
  <rcc rId="26021" sId="6" numFmtId="34">
    <oc r="G108">
      <v>75</v>
    </oc>
    <nc r="G108"/>
  </rcc>
  <rcc rId="26022" sId="6">
    <oc r="H108">
      <f>F108*G108</f>
    </oc>
    <nc r="H108"/>
  </rcc>
  <rcc rId="26023" sId="6" numFmtId="34">
    <oc r="G109">
      <v>75</v>
    </oc>
    <nc r="G109"/>
  </rcc>
  <rcc rId="26024" sId="6">
    <oc r="H109">
      <f>F109*G109</f>
    </oc>
    <nc r="H109"/>
  </rcc>
  <rcc rId="26025" sId="6">
    <oc r="H112">
      <f>SUM(H70:H111)</f>
    </oc>
    <nc r="H112"/>
  </rcc>
  <rcc rId="26026" sId="6" numFmtId="34">
    <oc r="G122">
      <v>320</v>
    </oc>
    <nc r="G122"/>
  </rcc>
  <rcc rId="26027" sId="6">
    <oc r="H122">
      <f>F122*G122</f>
    </oc>
    <nc r="H122"/>
  </rcc>
  <rcc rId="26028" sId="6" numFmtId="34">
    <oc r="G123">
      <v>280</v>
    </oc>
    <nc r="G123"/>
  </rcc>
  <rcc rId="26029" sId="6">
    <oc r="H123">
      <f>F123*G123</f>
    </oc>
    <nc r="H123"/>
  </rcc>
  <rcc rId="26030" sId="6">
    <oc r="H124">
      <f>F124*G124</f>
    </oc>
    <nc r="H124"/>
  </rcc>
  <rcc rId="26031" sId="6">
    <oc r="H125">
      <f>F125*G125</f>
    </oc>
    <nc r="H125"/>
  </rcc>
  <rcc rId="26032" sId="6" numFmtId="34">
    <oc r="G126">
      <v>750</v>
    </oc>
    <nc r="G126"/>
  </rcc>
  <rcc rId="26033" sId="6">
    <oc r="H126">
      <f>F126*G126</f>
    </oc>
    <nc r="H126"/>
  </rcc>
  <rcc rId="26034" sId="6">
    <oc r="H127">
      <f>F127*G127</f>
    </oc>
    <nc r="H127"/>
  </rcc>
  <rcc rId="26035" sId="6">
    <oc r="H128">
      <f>F128*G128</f>
    </oc>
    <nc r="H128"/>
  </rcc>
  <rcc rId="26036" sId="6" numFmtId="34">
    <oc r="G129">
      <v>2500</v>
    </oc>
    <nc r="G129"/>
  </rcc>
  <rcc rId="26037" sId="6">
    <oc r="H129">
      <f>F129*G129</f>
    </oc>
    <nc r="H129"/>
  </rcc>
  <rcc rId="26038" sId="6" numFmtId="34">
    <oc r="G130">
      <v>3200</v>
    </oc>
    <nc r="G130"/>
  </rcc>
  <rcc rId="26039" sId="6">
    <oc r="H130">
      <f>F130*G130</f>
    </oc>
    <nc r="H130"/>
  </rcc>
  <rcc rId="26040" sId="6" numFmtId="34">
    <oc r="G131">
      <v>4500</v>
    </oc>
    <nc r="G131"/>
  </rcc>
  <rcc rId="26041" sId="6">
    <oc r="H131">
      <f>F131*G131</f>
    </oc>
    <nc r="H131"/>
  </rcc>
  <rcc rId="26042" sId="6" numFmtId="34">
    <oc r="G132">
      <v>4600</v>
    </oc>
    <nc r="G132"/>
  </rcc>
  <rcc rId="26043" sId="6">
    <oc r="H132">
      <f>F132*G132</f>
    </oc>
    <nc r="H132"/>
  </rcc>
  <rcc rId="26044" sId="6" numFmtId="34">
    <oc r="G133">
      <v>5200</v>
    </oc>
    <nc r="G133"/>
  </rcc>
  <rcc rId="26045" sId="6">
    <oc r="H133">
      <f>F133*G133</f>
    </oc>
    <nc r="H133"/>
  </rcc>
  <rcc rId="26046" sId="6" numFmtId="34">
    <oc r="G134">
      <v>5500</v>
    </oc>
    <nc r="G134"/>
  </rcc>
  <rcc rId="26047" sId="6">
    <oc r="H134">
      <f>F134*G134</f>
    </oc>
    <nc r="H134"/>
  </rcc>
  <rcc rId="26048" sId="6">
    <oc r="H135">
      <f>F135*G135</f>
    </oc>
    <nc r="H135"/>
  </rcc>
  <rcc rId="26049" sId="6">
    <oc r="H136">
      <f>F136*G136</f>
    </oc>
    <nc r="H136"/>
  </rcc>
  <rcc rId="26050" sId="6" numFmtId="34">
    <oc r="G137">
      <v>650</v>
    </oc>
    <nc r="G137"/>
  </rcc>
  <rcc rId="26051" sId="6">
    <oc r="H137">
      <f>F137*G137</f>
    </oc>
    <nc r="H137"/>
  </rcc>
  <rcc rId="26052" sId="6" numFmtId="34">
    <oc r="G138">
      <v>6500</v>
    </oc>
    <nc r="G138"/>
  </rcc>
  <rcc rId="26053" sId="6">
    <oc r="H138">
      <f>F138*G138</f>
    </oc>
    <nc r="H138"/>
  </rcc>
  <rcc rId="26054" sId="6" numFmtId="34">
    <oc r="G139">
      <v>7600</v>
    </oc>
    <nc r="G139"/>
  </rcc>
  <rcc rId="26055" sId="6">
    <oc r="H139">
      <f>F139*G139</f>
    </oc>
    <nc r="H139"/>
  </rcc>
  <rcc rId="26056" sId="6" numFmtId="34">
    <oc r="G140">
      <v>2500</v>
    </oc>
    <nc r="G140"/>
  </rcc>
  <rcc rId="26057" sId="6">
    <oc r="H140">
      <f>F140*G140</f>
    </oc>
    <nc r="H140"/>
  </rcc>
  <rcc rId="26058" sId="6" numFmtId="34">
    <oc r="G141">
      <v>2500</v>
    </oc>
    <nc r="G141"/>
  </rcc>
  <rcc rId="26059" sId="6">
    <oc r="H141">
      <f>F141*G141</f>
    </oc>
    <nc r="H141"/>
  </rcc>
  <rcc rId="26060" sId="6" numFmtId="34">
    <oc r="G142">
      <v>3600</v>
    </oc>
    <nc r="G142"/>
  </rcc>
  <rcc rId="26061" sId="6">
    <oc r="H142">
      <f>F142*G142</f>
    </oc>
    <nc r="H142"/>
  </rcc>
  <rcc rId="26062" sId="6" numFmtId="34">
    <oc r="G143">
      <v>1800</v>
    </oc>
    <nc r="G143"/>
  </rcc>
  <rcc rId="26063" sId="6">
    <oc r="H143">
      <f>F143*G143</f>
    </oc>
    <nc r="H143"/>
  </rcc>
  <rcc rId="26064" sId="6" numFmtId="34">
    <oc r="G144">
      <v>1450</v>
    </oc>
    <nc r="G144"/>
  </rcc>
  <rcc rId="26065" sId="6">
    <oc r="H144">
      <f>F144*G144</f>
    </oc>
    <nc r="H144"/>
  </rcc>
  <rcc rId="26066" sId="6" numFmtId="34">
    <oc r="G145">
      <v>950</v>
    </oc>
    <nc r="G145"/>
  </rcc>
  <rcc rId="26067" sId="6">
    <oc r="H145">
      <f>F145*G145</f>
    </oc>
    <nc r="H145"/>
  </rcc>
  <rcc rId="26068" sId="6" numFmtId="34">
    <oc r="G146">
      <v>1050</v>
    </oc>
    <nc r="G146"/>
  </rcc>
  <rcc rId="26069" sId="6">
    <oc r="H146">
      <f>F146*G146</f>
    </oc>
    <nc r="H146"/>
  </rcc>
  <rcc rId="26070" sId="6" numFmtId="34">
    <oc r="G147">
      <v>950</v>
    </oc>
    <nc r="G147"/>
  </rcc>
  <rcc rId="26071" sId="6">
    <oc r="H147">
      <f>F147*G147</f>
    </oc>
    <nc r="H147"/>
  </rcc>
  <rcc rId="26072" sId="6">
    <oc r="H148">
      <f>F148*G148</f>
    </oc>
    <nc r="H148"/>
  </rcc>
  <rcc rId="26073" sId="6">
    <oc r="H149">
      <f>F149*G149</f>
    </oc>
    <nc r="H149"/>
  </rcc>
  <rcc rId="26074" sId="6" numFmtId="34">
    <oc r="G150">
      <v>250</v>
    </oc>
    <nc r="G150"/>
  </rcc>
  <rcc rId="26075" sId="6">
    <oc r="H150">
      <f>F150*G150</f>
    </oc>
    <nc r="H150"/>
  </rcc>
  <rcc rId="26076" sId="6" numFmtId="34">
    <oc r="G151">
      <v>250</v>
    </oc>
    <nc r="G151"/>
  </rcc>
  <rcc rId="26077" sId="6">
    <oc r="H151">
      <f>F151*G151</f>
    </oc>
    <nc r="H151"/>
  </rcc>
  <rcc rId="26078" sId="6" numFmtId="34">
    <oc r="G152">
      <v>250</v>
    </oc>
    <nc r="G152"/>
  </rcc>
  <rcc rId="26079" sId="6">
    <oc r="H152">
      <f>F152*G152</f>
    </oc>
    <nc r="H152"/>
  </rcc>
  <rcc rId="26080" sId="6">
    <oc r="H153">
      <f>F153*G153</f>
    </oc>
    <nc r="H153"/>
  </rcc>
  <rcc rId="26081" sId="6">
    <oc r="H154">
      <f>F154*G154</f>
    </oc>
    <nc r="H154"/>
  </rcc>
  <rcc rId="26082" sId="6" numFmtId="34">
    <oc r="G155">
      <v>1200</v>
    </oc>
    <nc r="G155"/>
  </rcc>
  <rcc rId="26083" sId="6">
    <oc r="H155">
      <f>F155*G155</f>
    </oc>
    <nc r="H155"/>
  </rcc>
  <rcc rId="26084" sId="6" numFmtId="34">
    <oc r="G156">
      <v>2600</v>
    </oc>
    <nc r="G156"/>
  </rcc>
  <rcc rId="26085" sId="6">
    <oc r="H156">
      <f>F156*G156</f>
    </oc>
    <nc r="H156"/>
  </rcc>
  <rcc rId="26086" sId="6" numFmtId="34">
    <oc r="G157">
      <v>3500</v>
    </oc>
    <nc r="G157"/>
  </rcc>
  <rcc rId="26087" sId="6">
    <oc r="H157">
      <f>F157*G157</f>
    </oc>
    <nc r="H157"/>
  </rcc>
  <rcc rId="26088" sId="6" numFmtId="34">
    <oc r="G158">
      <v>2500</v>
    </oc>
    <nc r="G158"/>
  </rcc>
  <rcc rId="26089" sId="6">
    <oc r="H158">
      <f>F158*G158</f>
    </oc>
    <nc r="H158"/>
  </rcc>
  <rcc rId="26090" sId="6" numFmtId="34">
    <oc r="G159">
      <v>450</v>
    </oc>
    <nc r="G159"/>
  </rcc>
  <rcc rId="26091" sId="6">
    <oc r="H159">
      <f>F159*G159</f>
    </oc>
    <nc r="H159"/>
  </rcc>
  <rcc rId="26092" sId="6">
    <oc r="H168">
      <f>SUM(H118:H167)</f>
    </oc>
    <nc r="H168"/>
  </rcc>
  <rcc rId="26093" sId="6" numFmtId="34">
    <oc r="G178">
      <v>250</v>
    </oc>
    <nc r="G178"/>
  </rcc>
  <rcc rId="26094" sId="6">
    <oc r="H178">
      <f>F178*G178</f>
    </oc>
    <nc r="H178"/>
  </rcc>
  <rcc rId="26095" sId="6" numFmtId="34">
    <oc r="G179">
      <v>105</v>
    </oc>
    <nc r="G179"/>
  </rcc>
  <rcc rId="26096" sId="6">
    <oc r="H179">
      <f>F179*G179</f>
    </oc>
    <nc r="H179"/>
  </rcc>
  <rcc rId="26097" sId="6" numFmtId="34">
    <oc r="G185">
      <v>75</v>
    </oc>
    <nc r="G185"/>
  </rcc>
  <rcc rId="26098" sId="6">
    <oc r="H185">
      <f>F185*G185</f>
    </oc>
    <nc r="H185"/>
  </rcc>
  <rcc rId="26099" sId="6" numFmtId="34">
    <oc r="G190">
      <v>15</v>
    </oc>
    <nc r="G190"/>
  </rcc>
  <rcc rId="26100" sId="6">
    <oc r="H190">
      <f>F190*G190</f>
    </oc>
    <nc r="H190"/>
  </rcc>
  <rcc rId="26101" sId="6" numFmtId="13">
    <oc r="G189">
      <v>0.05</v>
    </oc>
    <nc r="G189"/>
  </rcc>
  <rcc rId="26102" sId="6">
    <oc r="H189">
      <f>F189*G189</f>
    </oc>
    <nc r="H189"/>
  </rcc>
  <rcc rId="26103" sId="6">
    <oc r="H228">
      <f>SUM(H176:H211)</f>
    </oc>
    <nc r="H228"/>
  </rcc>
  <rcc rId="26104" sId="3" numFmtId="34">
    <oc r="G36">
      <v>450</v>
    </oc>
    <nc r="G36"/>
  </rcc>
  <rcc rId="26105" sId="3">
    <oc r="H36">
      <f>F36*G36</f>
    </oc>
    <nc r="H36"/>
  </rcc>
  <rcc rId="26106" sId="3" numFmtId="13">
    <oc r="G28">
      <v>0.1</v>
    </oc>
    <nc r="G28"/>
  </rcc>
  <rcc rId="26107" sId="3">
    <oc r="H28">
      <f>F28*G28</f>
    </oc>
    <nc r="H28"/>
  </rcc>
  <rcc rId="26108" sId="3" numFmtId="34">
    <oc r="G29">
      <v>46</v>
    </oc>
    <nc r="G29"/>
  </rcc>
  <rcc rId="26109" sId="3">
    <oc r="H29">
      <f>F29*G29</f>
    </oc>
    <nc r="H29"/>
  </rcc>
  <rcc rId="26110" sId="3" numFmtId="34">
    <oc r="G30">
      <v>460</v>
    </oc>
    <nc r="G30"/>
  </rcc>
  <rcc rId="26111" sId="3">
    <oc r="H30">
      <f>F30*G30</f>
    </oc>
    <nc r="H30"/>
  </rcc>
  <rcc rId="26112" sId="3" numFmtId="34">
    <oc r="G31">
      <v>460</v>
    </oc>
    <nc r="G31"/>
  </rcc>
  <rcc rId="26113" sId="3">
    <oc r="H31">
      <f>F31*G31</f>
    </oc>
    <nc r="H31"/>
  </rcc>
  <rcc rId="26114" sId="3" numFmtId="34">
    <oc r="G32">
      <v>13147</v>
    </oc>
    <nc r="G32"/>
  </rcc>
  <rcc rId="26115" sId="3">
    <oc r="H32">
      <f>F32*G32</f>
    </oc>
    <nc r="H32"/>
  </rcc>
  <rcc rId="26116" sId="3" numFmtId="34">
    <oc r="G33">
      <v>19700</v>
    </oc>
    <nc r="G33"/>
  </rcc>
  <rcc rId="26117" sId="3">
    <oc r="H33">
      <f>F33*G33</f>
    </oc>
    <nc r="H33"/>
  </rcc>
  <rcc rId="26118" sId="3" numFmtId="34">
    <oc r="G21">
      <v>0.1</v>
    </oc>
    <nc r="G21"/>
  </rcc>
  <rcc rId="26119" sId="3">
    <oc r="H21">
      <f>F21*G21</f>
    </oc>
    <nc r="H21"/>
  </rcc>
  <rcc rId="26120" sId="3">
    <oc r="H22">
      <f>F22*G22</f>
    </oc>
    <nc r="H22"/>
  </rcc>
  <rcc rId="26121" sId="3">
    <oc r="H23">
      <f>F23*G23</f>
    </oc>
    <nc r="H23"/>
  </rcc>
  <rcc rId="26122" sId="3" numFmtId="34">
    <oc r="G24">
      <v>6500</v>
    </oc>
    <nc r="G24"/>
  </rcc>
  <rcc rId="26123" sId="3">
    <oc r="H24">
      <f>F24*G24</f>
    </oc>
    <nc r="H24"/>
  </rcc>
  <rcc rId="26124" sId="3" numFmtId="34">
    <oc r="G15">
      <v>46</v>
    </oc>
    <nc r="G15"/>
  </rcc>
  <rcc rId="26125" sId="3">
    <oc r="H15">
      <f>F15*G15</f>
    </oc>
    <nc r="H15"/>
  </rcc>
  <rcc rId="26126" sId="3" numFmtId="34">
    <oc r="G16">
      <v>460.16</v>
    </oc>
    <nc r="G16"/>
  </rcc>
  <rcc rId="26127" sId="3">
    <oc r="H16">
      <f>F16*G16</f>
    </oc>
    <nc r="H16"/>
  </rcc>
  <rcc rId="26128" sId="3" numFmtId="34">
    <oc r="G17">
      <v>197.21</v>
    </oc>
    <nc r="G17"/>
  </rcc>
  <rcc rId="26129" sId="3">
    <oc r="H17">
      <f>F17*G17</f>
    </oc>
    <nc r="H17"/>
  </rcc>
  <rcc rId="26130" sId="3" numFmtId="34">
    <oc r="G18">
      <v>197.21</v>
    </oc>
    <nc r="G18"/>
  </rcc>
  <rcc rId="26131" sId="3">
    <oc r="H18">
      <f>F18*G18</f>
    </oc>
    <nc r="H18"/>
  </rcc>
  <rcc rId="26132" sId="3" numFmtId="34">
    <oc r="G19">
      <v>197.21</v>
    </oc>
    <nc r="G19"/>
  </rcc>
  <rcc rId="26133" sId="3">
    <oc r="H19">
      <f>F19*G19</f>
    </oc>
    <nc r="H19"/>
  </rcc>
  <rcc rId="26134" sId="3">
    <oc r="H54">
      <f>SUM(H15:H53)</f>
    </oc>
    <nc r="H54"/>
  </rcc>
  <rcc rId="26135" sId="2" numFmtId="34">
    <oc r="G12">
      <v>10000</v>
    </oc>
    <nc r="G12"/>
  </rcc>
  <rcc rId="26136" sId="2">
    <oc r="H12">
      <f>F12*G12</f>
    </oc>
    <nc r="H12"/>
  </rcc>
  <rcc rId="26137" sId="2">
    <oc r="H13">
      <f>F13*G13</f>
    </oc>
    <nc r="H13"/>
  </rcc>
  <rcc rId="26138" sId="2">
    <oc r="H14">
      <f>F14*G14</f>
    </oc>
    <nc r="H14"/>
  </rcc>
  <rcc rId="26139" sId="2" numFmtId="34">
    <oc r="G15">
      <v>15</v>
    </oc>
    <nc r="G15"/>
  </rcc>
  <rcc rId="26140" sId="2">
    <oc r="H15">
      <f>F15*G15</f>
    </oc>
    <nc r="H15"/>
  </rcc>
  <rcc rId="26141" sId="2" numFmtId="34">
    <oc r="G16">
      <v>45</v>
    </oc>
    <nc r="G16"/>
  </rcc>
  <rcc rId="26142" sId="2">
    <oc r="H16">
      <f>F16*G16</f>
    </oc>
    <nc r="H16"/>
  </rcc>
  <rcc rId="26143" sId="2" numFmtId="34">
    <oc r="G17">
      <v>55</v>
    </oc>
    <nc r="G17"/>
  </rcc>
  <rcc rId="26144" sId="2">
    <oc r="H17">
      <f>F17*G17</f>
    </oc>
    <nc r="H17"/>
  </rcc>
  <rcc rId="26145" sId="2" numFmtId="34">
    <oc r="G18">
      <v>55</v>
    </oc>
    <nc r="G18"/>
  </rcc>
  <rcc rId="26146" sId="2">
    <oc r="H18">
      <f>F18*G18</f>
    </oc>
    <nc r="H18"/>
  </rcc>
  <rcc rId="26147" sId="2">
    <oc r="H19">
      <f>F19*G19</f>
    </oc>
    <nc r="H19"/>
  </rcc>
  <rcc rId="26148" sId="2">
    <oc r="H20">
      <f>F20*G20</f>
    </oc>
    <nc r="H20"/>
  </rcc>
  <rcc rId="26149" sId="2" numFmtId="34">
    <oc r="G21">
      <v>45</v>
    </oc>
    <nc r="G21"/>
  </rcc>
  <rcc rId="26150" sId="2">
    <oc r="H21">
      <f>F21*G21</f>
    </oc>
    <nc r="H21"/>
  </rcc>
  <rcc rId="26151" sId="2" numFmtId="34">
    <oc r="G22">
      <v>45</v>
    </oc>
    <nc r="G22"/>
  </rcc>
  <rcc rId="26152" sId="2">
    <oc r="H22">
      <f>F22*G22</f>
    </oc>
    <nc r="H22"/>
  </rcc>
  <rcc rId="26153" sId="2" numFmtId="34">
    <oc r="G23">
      <v>120</v>
    </oc>
    <nc r="G23"/>
  </rcc>
  <rcc rId="26154" sId="2">
    <oc r="H23">
      <f>F23*G23</f>
    </oc>
    <nc r="H23"/>
  </rcc>
  <rcc rId="26155" sId="2">
    <oc r="H24">
      <f>F24*G24</f>
    </oc>
    <nc r="H24"/>
  </rcc>
  <rcc rId="26156" sId="2">
    <oc r="H25">
      <f>F25*G25</f>
    </oc>
    <nc r="H25"/>
  </rcc>
  <rcc rId="26157" sId="2" numFmtId="34">
    <oc r="G26">
      <v>45</v>
    </oc>
    <nc r="G26"/>
  </rcc>
  <rcc rId="26158" sId="2">
    <oc r="H26">
      <f>F26*G26</f>
    </oc>
    <nc r="H26"/>
  </rcc>
  <rcc rId="26159" sId="2" numFmtId="34">
    <oc r="G27">
      <v>45</v>
    </oc>
    <nc r="G27"/>
  </rcc>
  <rcc rId="26160" sId="2">
    <oc r="H27">
      <f>F27*G27</f>
    </oc>
    <nc r="H27"/>
  </rcc>
  <rcc rId="26161" sId="2" numFmtId="34">
    <oc r="G28">
      <v>45</v>
    </oc>
    <nc r="G28"/>
  </rcc>
  <rcc rId="26162" sId="2">
    <oc r="H28">
      <f>F28*G28</f>
    </oc>
    <nc r="H28"/>
  </rcc>
  <rcc rId="26163" sId="2" numFmtId="34">
    <oc r="G29">
      <v>55</v>
    </oc>
    <nc r="G29"/>
  </rcc>
  <rcc rId="26164" sId="2">
    <oc r="H29">
      <f>F29*G29</f>
    </oc>
    <nc r="H29"/>
  </rcc>
  <rcc rId="26165" sId="2" numFmtId="34">
    <oc r="G30">
      <v>45</v>
    </oc>
    <nc r="G30"/>
  </rcc>
  <rcc rId="26166" sId="2">
    <oc r="H30">
      <f>F30*G30</f>
    </oc>
    <nc r="H30"/>
  </rcc>
  <rcc rId="26167" sId="2" numFmtId="34">
    <oc r="G33">
      <v>32</v>
    </oc>
    <nc r="G33"/>
  </rcc>
  <rcc rId="26168" sId="2">
    <oc r="H33">
      <f>F33*G33</f>
    </oc>
    <nc r="H33"/>
  </rcc>
  <rcc rId="26169" sId="2">
    <oc r="H34">
      <f>F34*G34</f>
    </oc>
    <nc r="H34"/>
  </rcc>
  <rcc rId="26170" sId="2">
    <oc r="H35">
      <f>F35*G35</f>
    </oc>
    <nc r="H35"/>
  </rcc>
  <rcc rId="26171" sId="2" numFmtId="34">
    <oc r="G36">
      <v>95</v>
    </oc>
    <nc r="G36"/>
  </rcc>
  <rcc rId="26172" sId="2">
    <oc r="H36">
      <f>F36*G36</f>
    </oc>
    <nc r="H36"/>
  </rcc>
  <rcc rId="26173" sId="2" numFmtId="34">
    <oc r="G37">
      <v>320</v>
    </oc>
    <nc r="G37"/>
  </rcc>
  <rcc rId="26174" sId="2">
    <oc r="H37">
      <f>F37*G37</f>
    </oc>
    <nc r="H37"/>
  </rcc>
  <rcc rId="26175" sId="2">
    <oc r="H38">
      <f>F38*G38</f>
    </oc>
    <nc r="H38"/>
  </rcc>
  <rcc rId="26176" sId="2" numFmtId="34">
    <oc r="G39">
      <v>45</v>
    </oc>
    <nc r="G39"/>
  </rcc>
  <rcc rId="26177" sId="2">
    <oc r="H39">
      <f>F39*G39</f>
    </oc>
    <nc r="H39"/>
  </rcc>
  <rcc rId="26178" sId="2">
    <oc r="H40">
      <f>F40*G40</f>
    </oc>
    <nc r="H40"/>
  </rcc>
  <rcc rId="26179" sId="2" numFmtId="34">
    <oc r="G41">
      <v>45</v>
    </oc>
    <nc r="G41"/>
  </rcc>
  <rcc rId="26180" sId="2">
    <oc r="H41">
      <f>F41*G41</f>
    </oc>
    <nc r="H41"/>
  </rcc>
  <rcc rId="26181" sId="1">
    <oc r="F98">
      <v>5000</v>
    </oc>
    <nc r="F98"/>
  </rcc>
  <rcc rId="26182" sId="1">
    <oc r="F99">
      <v>350</v>
    </oc>
    <nc r="F99"/>
  </rcc>
  <rcc rId="26183" sId="1">
    <oc r="F100">
      <v>450</v>
    </oc>
    <nc r="F100"/>
  </rcc>
  <rcc rId="26184" sId="1">
    <oc r="F101">
      <v>450</v>
    </oc>
    <nc r="F101"/>
  </rcc>
  <rcc rId="26185" sId="1">
    <oc r="F102">
      <v>450</v>
    </oc>
    <nc r="F102"/>
  </rcc>
  <rcc rId="26186" sId="1">
    <oc r="F103">
      <v>150</v>
    </oc>
    <nc r="F103"/>
  </rcc>
  <rcc rId="26187" sId="1">
    <oc r="F104">
      <v>250</v>
    </oc>
    <nc r="F104"/>
  </rcc>
  <rcc rId="26188" sId="1">
    <oc r="F105">
      <v>150</v>
    </oc>
    <nc r="F105"/>
  </rcc>
  <rcc rId="26189" sId="1">
    <oc r="F106">
      <v>150</v>
    </oc>
    <nc r="F106"/>
  </rcc>
  <rcc rId="26190" sId="1">
    <oc r="F107">
      <v>120</v>
    </oc>
    <nc r="F107"/>
  </rcc>
  <rcc rId="26191" sId="1">
    <oc r="F108">
      <v>120</v>
    </oc>
    <nc r="F108"/>
  </rcc>
  <rcc rId="26192" sId="1">
    <oc r="F109">
      <v>100</v>
    </oc>
    <nc r="F109"/>
  </rcc>
  <rcc rId="26193" sId="1">
    <oc r="F110">
      <v>250</v>
    </oc>
    <nc r="F110"/>
  </rcc>
  <rcc rId="26194" sId="1">
    <oc r="F85">
      <v>150</v>
    </oc>
    <nc r="F85"/>
  </rcc>
  <rcc rId="26195" sId="1">
    <oc r="F86">
      <v>150</v>
    </oc>
    <nc r="F86"/>
  </rcc>
  <rcc rId="26196" sId="1">
    <oc r="F87">
      <v>150</v>
    </oc>
    <nc r="F87"/>
  </rcc>
  <rcc rId="26197" sId="1">
    <oc r="F88">
      <v>150</v>
    </oc>
    <nc r="F88"/>
  </rcc>
  <rcc rId="26198" sId="1">
    <oc r="F89">
      <v>150</v>
    </oc>
    <nc r="F89"/>
  </rcc>
  <rcc rId="26199" sId="1">
    <oc r="F90">
      <v>150</v>
    </oc>
    <nc r="F90"/>
  </rcc>
  <rcc rId="26200" sId="1">
    <oc r="F91">
      <v>120</v>
    </oc>
    <nc r="F91"/>
  </rcc>
  <rcc rId="26201" sId="1">
    <oc r="F92">
      <v>150</v>
    </oc>
    <nc r="F92"/>
  </rcc>
  <rcc rId="26202" sId="1">
    <oc r="F93">
      <v>30</v>
    </oc>
    <nc r="F93"/>
  </rcc>
  <rcc rId="26203" sId="1">
    <oc r="F94">
      <v>25</v>
    </oc>
    <nc r="F94"/>
  </rcc>
  <rcc rId="26204" sId="1" numFmtId="14">
    <oc r="F76">
      <v>2.5000000000000001E-2</v>
    </oc>
    <nc r="F76"/>
  </rcc>
  <rcc rId="26205" sId="1">
    <oc r="G76">
      <f>E76*F76</f>
    </oc>
    <nc r="G76"/>
  </rcc>
  <rcc rId="26206" sId="1">
    <oc r="G77">
      <f>E77*F77</f>
    </oc>
    <nc r="G77"/>
  </rcc>
  <rcc rId="26207" sId="1" numFmtId="34">
    <oc r="F78">
      <v>150</v>
    </oc>
    <nc r="F78"/>
  </rcc>
  <rcc rId="26208" sId="1">
    <oc r="G78">
      <f>E78*F78</f>
    </oc>
    <nc r="G78"/>
  </rcc>
  <rcc rId="26209" sId="1">
    <oc r="G79">
      <f>E79*F79</f>
    </oc>
    <nc r="G79"/>
  </rcc>
  <rcc rId="26210" sId="1" numFmtId="34">
    <oc r="F80">
      <v>12000</v>
    </oc>
    <nc r="F80"/>
  </rcc>
  <rcc rId="26211" sId="1">
    <oc r="G80">
      <f>E80*F80</f>
    </oc>
    <nc r="G80"/>
  </rcc>
  <rcc rId="26212" sId="1">
    <oc r="G64">
      <f>G56</f>
    </oc>
    <nc r="G64"/>
  </rcc>
  <rcc rId="26213" sId="1">
    <oc r="F67">
      <v>45</v>
    </oc>
    <nc r="F67"/>
  </rcc>
  <rcc rId="26214" sId="1">
    <oc r="G67">
      <f>E67*F67</f>
    </oc>
    <nc r="G67"/>
  </rcc>
  <rcc rId="26215" sId="1">
    <oc r="G68">
      <f>E68*F68</f>
    </oc>
    <nc r="G68"/>
  </rcc>
  <rcc rId="26216" sId="1">
    <oc r="G69">
      <f>E69*F69</f>
    </oc>
    <nc r="G69"/>
  </rcc>
  <rcc rId="26217" sId="1">
    <oc r="F70">
      <v>6200</v>
    </oc>
    <nc r="F70"/>
  </rcc>
  <rcc rId="26218" sId="1">
    <oc r="G70">
      <f>E70*F70</f>
    </oc>
    <nc r="G70"/>
  </rcc>
  <rcc rId="26219" sId="1" numFmtId="4">
    <oc r="F71">
      <v>6200</v>
    </oc>
    <nc r="F71"/>
  </rcc>
  <rcc rId="26220" sId="1">
    <oc r="G71">
      <f>E71*F71</f>
    </oc>
    <nc r="G71"/>
  </rcc>
  <rcc rId="26221" sId="1">
    <oc r="F72">
      <v>6200</v>
    </oc>
    <nc r="F72"/>
  </rcc>
  <rcc rId="26222" sId="1">
    <oc r="G72">
      <f>E72*F72</f>
    </oc>
    <nc r="G72"/>
  </rcc>
  <rcc rId="26223" sId="1">
    <oc r="F73">
      <v>15000</v>
    </oc>
    <nc r="F73"/>
  </rcc>
  <rcc rId="26224" sId="1">
    <oc r="G73">
      <f>E73*F73</f>
    </oc>
    <nc r="G73"/>
  </rcc>
  <rcc rId="26225" sId="1">
    <oc r="F53">
      <v>0.05</v>
    </oc>
    <nc r="F53"/>
  </rcc>
  <rcc rId="26226" sId="1">
    <oc r="G53">
      <f>E53*F53</f>
    </oc>
    <nc r="G53"/>
  </rcc>
  <rcc rId="26227" sId="1">
    <oc r="G56">
      <f>SUM(G9:G55)</f>
    </oc>
    <nc r="G56"/>
  </rcc>
  <rcc rId="26228" sId="1">
    <oc r="F49">
      <v>0.05</v>
    </oc>
    <nc r="F49"/>
  </rcc>
  <rcc rId="26229" sId="1">
    <oc r="G49">
      <f>E49*F49</f>
    </oc>
    <nc r="G49"/>
  </rcc>
  <rcc rId="26230" sId="1">
    <oc r="F46">
      <v>0.05</v>
    </oc>
    <nc r="F46"/>
  </rcc>
  <rcc rId="26231" sId="1">
    <oc r="G46">
      <f>E46*F46</f>
    </oc>
    <nc r="G46"/>
  </rcc>
  <rcc rId="26232" sId="1" numFmtId="14">
    <oc r="F44">
      <v>0.05</v>
    </oc>
    <nc r="F44"/>
  </rcc>
  <rcc rId="26233" sId="1">
    <oc r="G44">
      <f>E44*F44</f>
    </oc>
    <nc r="G44"/>
  </rcc>
  <rcc rId="26234" sId="1" numFmtId="34">
    <oc r="F37">
      <v>2500</v>
    </oc>
    <nc r="F37"/>
  </rcc>
  <rcc rId="26235" sId="1">
    <oc r="G37">
      <f>E37*F37</f>
    </oc>
    <nc r="G37"/>
  </rcc>
  <rcc rId="26236" sId="1" numFmtId="34">
    <oc r="F38">
      <v>4500</v>
    </oc>
    <nc r="F38"/>
  </rcc>
  <rcc rId="26237" sId="1">
    <oc r="G38">
      <f>E38*F38</f>
    </oc>
    <nc r="G38"/>
  </rcc>
  <rcc rId="26238" sId="1" numFmtId="34">
    <oc r="F39">
      <v>1500</v>
    </oc>
    <nc r="F39"/>
  </rcc>
  <rcc rId="26239" sId="1">
    <oc r="G39">
      <f>E39*F39</f>
    </oc>
    <nc r="G39"/>
  </rcc>
  <rcc rId="26240" sId="1" numFmtId="11">
    <oc r="F40">
      <v>15000</v>
    </oc>
    <nc r="F40"/>
  </rcc>
  <rcc rId="26241" sId="1">
    <oc r="G40">
      <f>E40*F40</f>
    </oc>
    <nc r="G40"/>
  </rcc>
  <rcc rId="26242" sId="1" numFmtId="34">
    <oc r="F23">
      <v>0.05</v>
    </oc>
    <nc r="F23"/>
  </rcc>
  <rcc rId="26243" sId="1">
    <oc r="G23">
      <f>E23*F23</f>
    </oc>
    <nc r="G23"/>
  </rcc>
  <rcc rId="26244" sId="1" numFmtId="34">
    <oc r="F24">
      <v>10000</v>
    </oc>
    <nc r="F24"/>
  </rcc>
  <rcc rId="26245" sId="1">
    <oc r="G24">
      <f>E24*F24</f>
    </oc>
    <nc r="G24"/>
  </rcc>
  <rcc rId="26246" sId="1">
    <oc r="G25">
      <f>E25*F25</f>
    </oc>
    <nc r="G25"/>
  </rcc>
  <rcc rId="26247" sId="1">
    <oc r="G26">
      <f>E26*F26</f>
    </oc>
    <nc r="G26"/>
  </rcc>
  <rcc rId="26248" sId="1" numFmtId="34">
    <oc r="F27">
      <v>12000</v>
    </oc>
    <nc r="F27"/>
  </rcc>
  <rcc rId="26249" sId="1">
    <oc r="G27">
      <f>E27*F27</f>
    </oc>
    <nc r="G27"/>
  </rcc>
  <rcc rId="26250" sId="1">
    <oc r="G28">
      <f>E28*F28</f>
    </oc>
    <nc r="G28"/>
  </rcc>
  <rcc rId="26251" sId="1" numFmtId="34">
    <oc r="F29">
      <v>1500</v>
    </oc>
    <nc r="F29"/>
  </rcc>
  <rcc rId="26252" sId="1">
    <oc r="G29">
      <f>E29*F29</f>
    </oc>
    <nc r="G29"/>
  </rcc>
  <rcc rId="26253" sId="1" numFmtId="34">
    <oc r="F30">
      <v>1300</v>
    </oc>
    <nc r="F30"/>
  </rcc>
  <rcc rId="26254" sId="1">
    <oc r="G30">
      <f>E30*F30</f>
    </oc>
    <nc r="G30"/>
  </rcc>
  <rcc rId="26255" sId="1" numFmtId="34">
    <oc r="F31">
      <v>1300</v>
    </oc>
    <nc r="F31"/>
  </rcc>
  <rcc rId="26256" sId="1">
    <oc r="G31">
      <f>E31*F31</f>
    </oc>
    <nc r="G31"/>
  </rcc>
  <rcc rId="26257" sId="1" numFmtId="34">
    <oc r="F32">
      <v>1300</v>
    </oc>
    <nc r="F32"/>
  </rcc>
  <rcc rId="26258" sId="1">
    <oc r="G32">
      <f>E32*F32</f>
    </oc>
    <nc r="G32"/>
  </rcc>
  <rcc rId="26259" sId="1" numFmtId="34">
    <oc r="F33">
      <v>1300</v>
    </oc>
    <nc r="F33"/>
  </rcc>
  <rcc rId="26260" sId="1">
    <oc r="G33">
      <f>E33*F33</f>
    </oc>
    <nc r="G33"/>
  </rcc>
  <rcc rId="26261" sId="1" numFmtId="34">
    <oc r="F34">
      <v>1500</v>
    </oc>
    <nc r="F34"/>
  </rcc>
  <rcc rId="26262" sId="1">
    <oc r="G34">
      <f>E34*F34</f>
    </oc>
    <nc r="G34"/>
  </rcc>
  <rcc rId="26263" sId="1">
    <oc r="E27">
      <v>4</v>
    </oc>
    <nc r="E27">
      <v>5</v>
    </nc>
  </rcc>
  <rcc rId="26264" sId="1">
    <oc r="E29">
      <v>4</v>
    </oc>
    <nc r="E29">
      <v>5</v>
    </nc>
  </rcc>
  <rcc rId="26265" sId="1">
    <oc r="E30">
      <v>4</v>
    </oc>
    <nc r="E30">
      <v>5</v>
    </nc>
  </rcc>
  <rcc rId="26266" sId="1">
    <oc r="E31">
      <v>4</v>
    </oc>
    <nc r="E31">
      <v>5</v>
    </nc>
  </rcc>
  <rcc rId="26267" sId="1">
    <oc r="E32">
      <v>4</v>
    </oc>
    <nc r="E32">
      <v>5</v>
    </nc>
  </rcc>
  <rcc rId="26268" sId="1">
    <oc r="E33">
      <v>4</v>
    </oc>
    <nc r="E33">
      <v>5</v>
    </nc>
  </rcc>
  <rcc rId="26269" sId="1">
    <oc r="E34">
      <v>4</v>
    </oc>
    <nc r="E34">
      <v>5</v>
    </nc>
  </rcc>
  <rcc rId="26270" sId="1">
    <oc r="E37">
      <v>4</v>
    </oc>
    <nc r="E37">
      <v>5</v>
    </nc>
  </rcc>
  <rcc rId="26271" sId="1">
    <oc r="E38">
      <v>4</v>
    </oc>
    <nc r="E38">
      <v>5</v>
    </nc>
  </rcc>
  <rcc rId="26272" sId="1">
    <oc r="E39">
      <v>4</v>
    </oc>
    <nc r="E39">
      <v>5</v>
    </nc>
  </rcc>
  <rcc rId="26273" sId="1" numFmtId="34">
    <oc r="F18">
      <v>5500</v>
    </oc>
    <nc r="F18"/>
  </rcc>
  <rcc rId="26274" sId="1">
    <oc r="G18">
      <f>E18*F18</f>
    </oc>
    <nc r="G18"/>
  </rcc>
  <rcc rId="26275" sId="1" numFmtId="34">
    <oc r="F19">
      <v>12000</v>
    </oc>
    <nc r="F19"/>
  </rcc>
  <rcc rId="26276" sId="1">
    <oc r="G19">
      <f>E19*F19</f>
    </oc>
    <nc r="G19"/>
  </rcc>
  <rcc rId="26277" sId="1" numFmtId="34">
    <oc r="F20">
      <v>10000</v>
    </oc>
    <nc r="F20"/>
  </rcc>
  <rcc rId="26278" sId="1">
    <oc r="G20">
      <f>E20*F20</f>
    </oc>
    <nc r="G20"/>
  </rcc>
  <rcc rId="26279" sId="1" numFmtId="34">
    <oc r="F21">
      <v>5000</v>
    </oc>
    <nc r="F21"/>
  </rcc>
  <rcc rId="26280" sId="1">
    <oc r="G21">
      <f>E21*F21</f>
    </oc>
    <nc r="G21"/>
  </rcc>
  <rcc rId="26281" sId="1" numFmtId="34">
    <oc r="F9">
      <v>35000</v>
    </oc>
    <nc r="F9"/>
  </rcc>
  <rcc rId="26282" sId="1">
    <oc r="G9">
      <f>E9*F9</f>
    </oc>
    <nc r="G9"/>
  </rcc>
  <rcc rId="26283" sId="1" numFmtId="34">
    <oc r="F10">
      <v>26000</v>
    </oc>
    <nc r="F10"/>
  </rcc>
  <rcc rId="26284" sId="1">
    <oc r="G10">
      <f>E10*F10</f>
    </oc>
    <nc r="G10"/>
  </rcc>
  <rcc rId="26285" sId="1" numFmtId="34">
    <oc r="F11">
      <v>25000</v>
    </oc>
    <nc r="F11"/>
  </rcc>
  <rcc rId="26286" sId="1">
    <oc r="G11">
      <f>E11*F11</f>
    </oc>
    <nc r="G11"/>
  </rcc>
  <rcc rId="26287" sId="1" numFmtId="34">
    <oc r="F12">
      <v>8200</v>
    </oc>
    <nc r="F12"/>
  </rcc>
  <rcc rId="26288" sId="1">
    <oc r="G12">
      <f>E12*F12</f>
    </oc>
    <nc r="G12"/>
  </rcc>
  <rcc rId="26289" sId="1">
    <oc r="G13">
      <f>E13*F13</f>
    </oc>
    <nc r="G13"/>
  </rcc>
  <rcc rId="26290" sId="1" numFmtId="34">
    <oc r="F14">
      <v>15000</v>
    </oc>
    <nc r="F14"/>
  </rcc>
  <rcc rId="26291" sId="1">
    <oc r="G14">
      <f>E14*F14</f>
    </oc>
    <nc r="G14"/>
  </rcc>
  <rcc rId="26292" sId="1" numFmtId="34">
    <oc r="F15">
      <v>12000</v>
    </oc>
    <nc r="F15"/>
  </rcc>
  <rcc rId="26293" sId="1">
    <oc r="G15">
      <f>E15*F15</f>
    </oc>
    <nc r="G15"/>
  </rcc>
  <rcc rId="26294" sId="1" numFmtId="34">
    <oc r="F16">
      <v>12000</v>
    </oc>
    <nc r="F16"/>
  </rcc>
  <rcc rId="26295" sId="1">
    <oc r="G16">
      <f>E16*F16</f>
    </oc>
    <nc r="G16"/>
  </rcc>
  <rcc rId="26296" sId="1" numFmtId="34">
    <oc r="F17">
      <v>5500</v>
    </oc>
    <nc r="F17"/>
  </rcc>
  <rcc rId="26297" sId="1">
    <oc r="G17">
      <f>E17*F17</f>
    </oc>
    <nc r="G17"/>
  </rcc>
  <rcc rId="26298" sId="1">
    <oc r="G115">
      <f>SUM(G64:G110)</f>
    </oc>
    <nc r="G115"/>
  </rcc>
  <rcc rId="26299" sId="1">
    <oc r="F45">
      <f>4500*4</f>
    </oc>
    <nc r="F45">
      <f>4500*5</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DFE2180-DC46-486F-BBDE-EAB64F25D88C}" action="delete"/>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DFE2180-DC46-486F-BBDE-EAB64F25D88C}" action="delete"/>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08" sId="9">
    <oc r="B4">
      <f>'Section A - P&amp;F'!A3:E3</f>
    </oc>
    <nc r="B4"/>
  </rcc>
  <rcv guid="{9DFE2180-DC46-486F-BBDE-EAB64F25D88C}" action="delete"/>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DFE2180-DC46-486F-BBDE-EAB64F25D88C}" action="delete"/>
  <rdn rId="0" localSheetId="14" customView="1" name="Z_9DFE2180_DC46_486F_BBDE_EAB64F25D88C_.wvu.PrintArea" hidden="1" oldHidden="1">
    <formula>'Summary '!$B$2:$J$35</formula>
    <oldFormula>'Summary '!$B$2:$J$35</oldFormula>
  </rdn>
  <rdn rId="0" localSheetId="14" customView="1" name="Z_9DFE2180_DC46_486F_BBDE_EAB64F25D88C_.wvu.Cols" hidden="1" oldHidden="1">
    <formula>'Summary '!$H:$I</formula>
    <oldFormula>'Summary '!$H:$I</oldFormula>
  </rdn>
  <rdn rId="0" localSheetId="1" customView="1" name="Z_9DFE2180_DC46_486F_BBDE_EAB64F25D88C_.wvu.PrintArea" hidden="1" oldHidden="1">
    <formula>'Section A - P&amp;G'!$A$2:$G$116</formula>
    <oldFormula>'Section A - P&amp;G'!$A$2:$G$116</oldFormula>
  </rdn>
  <rdn rId="0" localSheetId="2" customView="1" name="Z_9DFE2180_DC46_486F_BBDE_EAB64F25D88C_.wvu.PrintArea" hidden="1" oldHidden="1">
    <formula>'Section B - Earth'!$B$2:$H$58</formula>
    <oldFormula>'Section B - Earth'!$B$2:$H$58</oldFormula>
  </rdn>
  <rdn rId="0" localSheetId="2" customView="1" name="Z_9DFE2180_DC46_486F_BBDE_EAB64F25D88C_.wvu.PrintTitles" hidden="1" oldHidden="1">
    <formula>'Section B - Earth'!$2:$6</formula>
    <oldFormula>'Section B - Earth'!$2:$6</oldFormula>
  </rdn>
  <rdn rId="0" localSheetId="3" customView="1" name="Z_9DFE2180_DC46_486F_BBDE_EAB64F25D88C_.wvu.PrintArea" hidden="1" oldHidden="1">
    <formula>'Section C - Water and Sewer'!$B$2:$H$55</formula>
    <oldFormula>'Section C - Water and Sewer'!$B$2:$H$55</oldFormula>
  </rdn>
  <rdn rId="0" localSheetId="3" customView="1" name="Z_9DFE2180_DC46_486F_BBDE_EAB64F25D88C_.wvu.PrintTitles" hidden="1" oldHidden="1">
    <formula>'Section C - Water and Sewer'!$2:$7</formula>
    <oldFormula>'Section C - Water and Sewer'!$2:$7</oldFormula>
  </rdn>
  <rdn rId="0" localSheetId="4" customView="1" name="Z_9DFE2180_DC46_486F_BBDE_EAB64F25D88C_.wvu.PrintArea" hidden="1" oldHidden="1">
    <formula>'Section XX'!$B$2:$H$51</formula>
    <oldFormula>'Section XX'!$B$2:$H$51</oldFormula>
  </rdn>
  <rdn rId="0" localSheetId="4" customView="1" name="Z_9DFE2180_DC46_486F_BBDE_EAB64F25D88C_.wvu.PrintTitles" hidden="1" oldHidden="1">
    <formula>'Section XX'!$2:$7</formula>
    <oldFormula>'Section XX'!$2:$7</oldFormula>
  </rdn>
  <rdn rId="0" localSheetId="5" customView="1" name="Z_9DFE2180_DC46_486F_BBDE_EAB64F25D88C_.wvu.PrintArea" hidden="1" oldHidden="1">
    <formula>'Section XXX'!$B$2:$H$51</formula>
    <oldFormula>'Section XXX'!$B$2:$H$51</oldFormula>
  </rdn>
  <rdn rId="0" localSheetId="5" customView="1" name="Z_9DFE2180_DC46_486F_BBDE_EAB64F25D88C_.wvu.PrintTitles" hidden="1" oldHidden="1">
    <formula>'Section XXX'!$2:$7</formula>
    <oldFormula>'Section XXX'!$2:$7</oldFormula>
  </rdn>
  <rdn rId="0" localSheetId="6" customView="1" name="Z_9DFE2180_DC46_486F_BBDE_EAB64F25D88C_.wvu.PrintArea" hidden="1" oldHidden="1">
    <formula>'Section D - Build'!$B$2:$H$229</formula>
    <oldFormula>'Section D - Build'!$B$2:$H$229</oldFormula>
  </rdn>
  <rdn rId="0" localSheetId="6" customView="1" name="Z_9DFE2180_DC46_486F_BBDE_EAB64F25D88C_.wvu.PrintTitles" hidden="1" oldHidden="1">
    <formula>'Section D - Build'!$2:$7</formula>
    <oldFormula>'Section D - Build'!$2:$7</oldFormula>
  </rdn>
  <rdn rId="0" localSheetId="7" customView="1" name="Z_9DFE2180_DC46_486F_BBDE_EAB64F25D88C_.wvu.PrintArea" hidden="1" oldHidden="1">
    <formula>'Section E - Elec'!$B$2:$H$40</formula>
    <oldFormula>'Section E - Elec'!$B$2:$H$40</oldFormula>
  </rdn>
  <rdn rId="0" localSheetId="7" customView="1" name="Z_9DFE2180_DC46_486F_BBDE_EAB64F25D88C_.wvu.PrintTitles" hidden="1" oldHidden="1">
    <formula>'Section E - Elec'!$2:$6</formula>
    <oldFormula>'Section E - Elec'!$2:$6</oldFormula>
  </rdn>
  <rdn rId="0" localSheetId="8" customView="1" name="Z_9DFE2180_DC46_486F_BBDE_EAB64F25D88C_.wvu.PrintArea" hidden="1" oldHidden="1">
    <formula>'Section F - Equip'!$B$2:$H$80</formula>
    <oldFormula>'Section F - Equip'!$B$2:$H$80</oldFormula>
  </rdn>
  <rdn rId="0" localSheetId="8" customView="1" name="Z_9DFE2180_DC46_486F_BBDE_EAB64F25D88C_.wvu.PrintTitles" hidden="1" oldHidden="1">
    <formula>'Section F - Equip'!$2:$7</formula>
    <oldFormula>'Section F - Equip'!$2:$7</oldFormula>
  </rdn>
  <rdn rId="0" localSheetId="8" customView="1" name="Z_9DFE2180_DC46_486F_BBDE_EAB64F25D88C_.wvu.Rows" hidden="1" oldHidden="1">
    <formula>'Section F - Equip'!$32:$32</formula>
    <oldFormula>'Section F - Equip'!$32:$32</oldFormula>
  </rdn>
  <rdn rId="0" localSheetId="9" customView="1" name="Z_9DFE2180_DC46_486F_BBDE_EAB64F25D88C_.wvu.PrintArea" hidden="1" oldHidden="1">
    <formula>'Section F - Fence'!$B$2:$H$65</formula>
    <oldFormula>'Section F - Fence'!$B$2:$H$65</oldFormula>
  </rdn>
  <rdn rId="0" localSheetId="9" customView="1" name="Z_9DFE2180_DC46_486F_BBDE_EAB64F25D88C_.wvu.PrintTitles" hidden="1" oldHidden="1">
    <formula>'Section F - Fence'!$2:$7</formula>
    <oldFormula>'Section F - Fence'!$2:$7</oldFormula>
  </rdn>
  <rdn rId="0" localSheetId="9" customView="1" name="Z_9DFE2180_DC46_486F_BBDE_EAB64F25D88C_.wvu.Rows" hidden="1" oldHidden="1">
    <formula>'Section F - Fence'!$41:$41</formula>
    <oldFormula>'Section F - Fence'!$41:$41</oldFormula>
  </rdn>
  <rdn rId="0" localSheetId="11" customView="1" name="Z_9DFE2180_DC46_486F_BBDE_EAB64F25D88C_.wvu.PrintArea" hidden="1" oldHidden="1">
    <formula>'Section XXXX'!$B$2:$H$45</formula>
    <oldFormula>'Section XXXX'!$B$2:$H$45</oldFormula>
  </rdn>
  <rdn rId="0" localSheetId="11" customView="1" name="Z_9DFE2180_DC46_486F_BBDE_EAB64F25D88C_.wvu.PrintTitles" hidden="1" oldHidden="1">
    <formula>'Section XXXX'!$2:$7</formula>
    <oldFormula>'Section XXXX'!$2:$7</oldFormula>
  </rdn>
  <rdn rId="0" localSheetId="11" customView="1" name="Z_9DFE2180_DC46_486F_BBDE_EAB64F25D88C_.wvu.Cols" hidden="1" oldHidden="1">
    <formula>'Section XXXX'!$J:$J</formula>
    <oldFormula>'Section XXXX'!$J:$J</oldFormula>
  </rdn>
  <rdn rId="0" localSheetId="12" customView="1" name="Z_9DFE2180_DC46_486F_BBDE_EAB64F25D88C_.wvu.PrintArea" hidden="1" oldHidden="1">
    <formula>'Section XXXXX'!$B$2:$H$54</formula>
    <oldFormula>'Section XXXXX'!$B$2:$H$54</oldFormula>
  </rdn>
  <rdn rId="0" localSheetId="12" customView="1" name="Z_9DFE2180_DC46_486F_BBDE_EAB64F25D88C_.wvu.PrintTitles" hidden="1" oldHidden="1">
    <formula>'Section XXXXX'!$2:$7</formula>
    <oldFormula>'Section XXXXX'!$2:$7</oldFormula>
  </rdn>
  <rdn rId="0" localSheetId="12" customView="1" name="Z_9DFE2180_DC46_486F_BBDE_EAB64F25D88C_.wvu.Cols" hidden="1" oldHidden="1">
    <formula>'Section XXXXX'!$J:$J</formula>
    <oldFormula>'Section XXXXX'!$J:$J</oldFormula>
  </rdn>
  <rdn rId="0" localSheetId="13" customView="1" name="Z_9DFE2180_DC46_486F_BBDE_EAB64F25D88C_.wvu.PrintArea" hidden="1" oldHidden="1">
    <formula>'Section XXXXXX'!$B$2:$H$57</formula>
    <oldFormula>'Section XXXXXX'!$B$2:$H$57</oldFormula>
  </rdn>
  <rdn rId="0" localSheetId="13" customView="1" name="Z_9DFE2180_DC46_486F_BBDE_EAB64F25D88C_.wvu.PrintTitles" hidden="1" oldHidden="1">
    <formula>'Section XXXXXX'!$2:$7</formula>
    <oldFormula>'Section XXXXXX'!$2:$7</oldFormula>
  </rdn>
  <rdn rId="0" localSheetId="13" customView="1" name="Z_9DFE2180_DC46_486F_BBDE_EAB64F25D88C_.wvu.Cols" hidden="1" oldHidden="1">
    <formula>'Section XXXXXX'!$J:$J</formula>
    <oldFormula>'Section XXXXXX'!$J:$J</oldFormula>
  </rdn>
  <rdn rId="0" localSheetId="16" customView="1" name="Z_9DFE2180_DC46_486F_BBDE_EAB64F25D88C_.wvu.PrintArea" hidden="1" oldHidden="1">
    <formula>'Sheet H - Dayw'!$B$1:$L$65</formula>
    <oldFormula>'Sheet H - Dayw'!$B$1:$L$65</oldFormula>
  </rdn>
  <rdn rId="0" localSheetId="16" customView="1" name="Z_9DFE2180_DC46_486F_BBDE_EAB64F25D88C_.wvu.Cols" hidden="1" oldHidden="1">
    <formula>'Sheet H - Dayw'!$F:$I</formula>
    <oldFormula>'Sheet H - Dayw'!$F:$I</oldFormula>
  </rdn>
  <rdn rId="0" localSheetId="10" customView="1" name="Z_9DFE2180_DC46_486F_BBDE_EAB64F25D88C_.wvu.PrintArea" hidden="1" oldHidden="1">
    <formula>'Section H'!$B$2:$H$517</formula>
    <oldFormula>'Section H'!$B$2:$H$517</oldFormula>
  </rdn>
  <rdn rId="0" localSheetId="10" customView="1" name="Z_9DFE2180_DC46_486F_BBDE_EAB64F25D88C_.wvu.PrintTitles" hidden="1" oldHidden="1">
    <formula>'Section H'!$2:$7</formula>
    <oldFormula>'Section H'!$2:$7</oldFormula>
  </rdn>
  <rdn rId="0" localSheetId="10" customView="1" name="Z_9DFE2180_DC46_486F_BBDE_EAB64F25D88C_.wvu.Rows" hidden="1" oldHidden="1">
    <formula>'Section H'!$128:$132</formula>
    <oldFormula>'Section H'!$128:$132</oldFormula>
  </rdn>
  <rdn rId="0" localSheetId="10" customView="1" name="Z_9DFE2180_DC46_486F_BBDE_EAB64F25D88C_.wvu.Cols" hidden="1" oldHidden="1">
    <formula>'Section H'!$J:$J</formula>
    <oldFormula>'Section H'!$J:$J</oldFormula>
  </rdn>
  <rcv guid="{9DFE2180-DC46-486F-BBDE-EAB64F25D88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4" customView="1" name="Z_E7EE5462_5085_4AFA_B0E7_ACEF3FD4BD46_.wvu.PrintArea" hidden="1" oldHidden="1">
    <formula>'Summary '!$B$2:$J$35</formula>
  </rdn>
  <rdn rId="0" localSheetId="14" customView="1" name="Z_E7EE5462_5085_4AFA_B0E7_ACEF3FD4BD46_.wvu.Cols" hidden="1" oldHidden="1">
    <formula>'Summary '!$H:$I</formula>
  </rdn>
  <rdn rId="0" localSheetId="1" customView="1" name="Z_E7EE5462_5085_4AFA_B0E7_ACEF3FD4BD46_.wvu.PrintArea" hidden="1" oldHidden="1">
    <formula>'Section A - P&amp;G'!$A$2:$G$116</formula>
  </rdn>
  <rdn rId="0" localSheetId="2" customView="1" name="Z_E7EE5462_5085_4AFA_B0E7_ACEF3FD4BD46_.wvu.PrintArea" hidden="1" oldHidden="1">
    <formula>'Section B - Earth'!$B$2:$H$58</formula>
  </rdn>
  <rdn rId="0" localSheetId="2" customView="1" name="Z_E7EE5462_5085_4AFA_B0E7_ACEF3FD4BD46_.wvu.PrintTitles" hidden="1" oldHidden="1">
    <formula>'Section B - Earth'!$2:$6</formula>
  </rdn>
  <rdn rId="0" localSheetId="3" customView="1" name="Z_E7EE5462_5085_4AFA_B0E7_ACEF3FD4BD46_.wvu.PrintArea" hidden="1" oldHidden="1">
    <formula>'Section C - Water and Sewer'!$B$2:$H$55</formula>
  </rdn>
  <rdn rId="0" localSheetId="3" customView="1" name="Z_E7EE5462_5085_4AFA_B0E7_ACEF3FD4BD46_.wvu.PrintTitles" hidden="1" oldHidden="1">
    <formula>'Section C - Water and Sewer'!$2:$7</formula>
  </rdn>
  <rdn rId="0" localSheetId="4" customView="1" name="Z_E7EE5462_5085_4AFA_B0E7_ACEF3FD4BD46_.wvu.PrintArea" hidden="1" oldHidden="1">
    <formula>'Section XX'!$B$2:$H$51</formula>
  </rdn>
  <rdn rId="0" localSheetId="4" customView="1" name="Z_E7EE5462_5085_4AFA_B0E7_ACEF3FD4BD46_.wvu.PrintTitles" hidden="1" oldHidden="1">
    <formula>'Section XX'!$2:$7</formula>
  </rdn>
  <rdn rId="0" localSheetId="5" customView="1" name="Z_E7EE5462_5085_4AFA_B0E7_ACEF3FD4BD46_.wvu.PrintArea" hidden="1" oldHidden="1">
    <formula>'Section XXX'!$B$2:$H$51</formula>
  </rdn>
  <rdn rId="0" localSheetId="5" customView="1" name="Z_E7EE5462_5085_4AFA_B0E7_ACEF3FD4BD46_.wvu.PrintTitles" hidden="1" oldHidden="1">
    <formula>'Section XXX'!$2:$7</formula>
  </rdn>
  <rdn rId="0" localSheetId="6" customView="1" name="Z_E7EE5462_5085_4AFA_B0E7_ACEF3FD4BD46_.wvu.PrintArea" hidden="1" oldHidden="1">
    <formula>'Section D - Build'!$B$2:$H$229</formula>
  </rdn>
  <rdn rId="0" localSheetId="6" customView="1" name="Z_E7EE5462_5085_4AFA_B0E7_ACEF3FD4BD46_.wvu.PrintTitles" hidden="1" oldHidden="1">
    <formula>'Section D - Build'!$2:$7</formula>
  </rdn>
  <rdn rId="0" localSheetId="7" customView="1" name="Z_E7EE5462_5085_4AFA_B0E7_ACEF3FD4BD46_.wvu.PrintArea" hidden="1" oldHidden="1">
    <formula>'Section E - Elec'!$B$2:$H$40</formula>
  </rdn>
  <rdn rId="0" localSheetId="7" customView="1" name="Z_E7EE5462_5085_4AFA_B0E7_ACEF3FD4BD46_.wvu.PrintTitles" hidden="1" oldHidden="1">
    <formula>'Section E - Elec'!$2:$6</formula>
  </rdn>
  <rdn rId="0" localSheetId="8" customView="1" name="Z_E7EE5462_5085_4AFA_B0E7_ACEF3FD4BD46_.wvu.PrintArea" hidden="1" oldHidden="1">
    <formula>'Section F - Equip'!$B$2:$H$80</formula>
  </rdn>
  <rdn rId="0" localSheetId="8" customView="1" name="Z_E7EE5462_5085_4AFA_B0E7_ACEF3FD4BD46_.wvu.PrintTitles" hidden="1" oldHidden="1">
    <formula>'Section F - Equip'!$2:$7</formula>
  </rdn>
  <rdn rId="0" localSheetId="8" customView="1" name="Z_E7EE5462_5085_4AFA_B0E7_ACEF3FD4BD46_.wvu.Rows" hidden="1" oldHidden="1">
    <formula>'Section F - Equip'!$32:$32</formula>
  </rdn>
  <rdn rId="0" localSheetId="9" customView="1" name="Z_E7EE5462_5085_4AFA_B0E7_ACEF3FD4BD46_.wvu.PrintArea" hidden="1" oldHidden="1">
    <formula>'Section F - Fence'!$B$2:$H$65</formula>
  </rdn>
  <rdn rId="0" localSheetId="9" customView="1" name="Z_E7EE5462_5085_4AFA_B0E7_ACEF3FD4BD46_.wvu.PrintTitles" hidden="1" oldHidden="1">
    <formula>'Section F - Fence'!$2:$7</formula>
  </rdn>
  <rdn rId="0" localSheetId="9" customView="1" name="Z_E7EE5462_5085_4AFA_B0E7_ACEF3FD4BD46_.wvu.Rows" hidden="1" oldHidden="1">
    <formula>'Section F - Fence'!$41:$41</formula>
  </rdn>
  <rdn rId="0" localSheetId="11" customView="1" name="Z_E7EE5462_5085_4AFA_B0E7_ACEF3FD4BD46_.wvu.PrintArea" hidden="1" oldHidden="1">
    <formula>'Section XXXX'!$B$2:$H$45</formula>
  </rdn>
  <rdn rId="0" localSheetId="11" customView="1" name="Z_E7EE5462_5085_4AFA_B0E7_ACEF3FD4BD46_.wvu.PrintTitles" hidden="1" oldHidden="1">
    <formula>'Section XXXX'!$2:$7</formula>
  </rdn>
  <rdn rId="0" localSheetId="11" customView="1" name="Z_E7EE5462_5085_4AFA_B0E7_ACEF3FD4BD46_.wvu.Cols" hidden="1" oldHidden="1">
    <formula>'Section XXXX'!$J:$J</formula>
  </rdn>
  <rdn rId="0" localSheetId="12" customView="1" name="Z_E7EE5462_5085_4AFA_B0E7_ACEF3FD4BD46_.wvu.PrintArea" hidden="1" oldHidden="1">
    <formula>'Section XXXXX'!$B$2:$H$54</formula>
  </rdn>
  <rdn rId="0" localSheetId="12" customView="1" name="Z_E7EE5462_5085_4AFA_B0E7_ACEF3FD4BD46_.wvu.PrintTitles" hidden="1" oldHidden="1">
    <formula>'Section XXXXX'!$2:$7</formula>
  </rdn>
  <rdn rId="0" localSheetId="12" customView="1" name="Z_E7EE5462_5085_4AFA_B0E7_ACEF3FD4BD46_.wvu.Cols" hidden="1" oldHidden="1">
    <formula>'Section XXXXX'!$J:$J</formula>
  </rdn>
  <rdn rId="0" localSheetId="13" customView="1" name="Z_E7EE5462_5085_4AFA_B0E7_ACEF3FD4BD46_.wvu.PrintArea" hidden="1" oldHidden="1">
    <formula>'Section XXXXXX'!$B$2:$H$57</formula>
  </rdn>
  <rdn rId="0" localSheetId="13" customView="1" name="Z_E7EE5462_5085_4AFA_B0E7_ACEF3FD4BD46_.wvu.PrintTitles" hidden="1" oldHidden="1">
    <formula>'Section XXXXXX'!$2:$7</formula>
  </rdn>
  <rdn rId="0" localSheetId="13" customView="1" name="Z_E7EE5462_5085_4AFA_B0E7_ACEF3FD4BD46_.wvu.Cols" hidden="1" oldHidden="1">
    <formula>'Section XXXXXX'!$J:$J</formula>
  </rdn>
  <rdn rId="0" localSheetId="16" customView="1" name="Z_E7EE5462_5085_4AFA_B0E7_ACEF3FD4BD46_.wvu.PrintArea" hidden="1" oldHidden="1">
    <formula>'Sheet H - Dayw'!$B$1:$L$65</formula>
  </rdn>
  <rdn rId="0" localSheetId="16" customView="1" name="Z_E7EE5462_5085_4AFA_B0E7_ACEF3FD4BD46_.wvu.Cols" hidden="1" oldHidden="1">
    <formula>'Sheet H - Dayw'!$F:$I</formula>
  </rdn>
  <rdn rId="0" localSheetId="10" customView="1" name="Z_E7EE5462_5085_4AFA_B0E7_ACEF3FD4BD46_.wvu.PrintArea" hidden="1" oldHidden="1">
    <formula>'Section H'!$B$2:$H$517</formula>
  </rdn>
  <rdn rId="0" localSheetId="10" customView="1" name="Z_E7EE5462_5085_4AFA_B0E7_ACEF3FD4BD46_.wvu.PrintTitles" hidden="1" oldHidden="1">
    <formula>'Section H'!$2:$7</formula>
  </rdn>
  <rdn rId="0" localSheetId="10" customView="1" name="Z_E7EE5462_5085_4AFA_B0E7_ACEF3FD4BD46_.wvu.Rows" hidden="1" oldHidden="1">
    <formula>'Section H'!$128:$132</formula>
  </rdn>
  <rdn rId="0" localSheetId="10" customView="1" name="Z_E7EE5462_5085_4AFA_B0E7_ACEF3FD4BD46_.wvu.Cols" hidden="1" oldHidden="1">
    <formula>'Section H'!$J:$J</formula>
  </rdn>
  <rcv guid="{E7EE5462-5085-4AFA-B0E7-ACEF3FD4BD4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35"/>
  <sheetViews>
    <sheetView showZeros="0" view="pageBreakPreview" zoomScale="130" zoomScaleNormal="100" zoomScaleSheetLayoutView="130" workbookViewId="0">
      <selection activeCell="G11" sqref="G11"/>
    </sheetView>
  </sheetViews>
  <sheetFormatPr defaultRowHeight="13.2" x14ac:dyDescent="0.25"/>
  <cols>
    <col min="1" max="1" width="2.5546875" customWidth="1"/>
    <col min="3" max="3" width="31.88671875" customWidth="1"/>
    <col min="4" max="4" width="13.44140625" customWidth="1"/>
    <col min="5" max="5" width="12.88671875" customWidth="1"/>
    <col min="6" max="6" width="2.5546875" customWidth="1"/>
    <col min="7" max="7" width="17.44140625" customWidth="1"/>
    <col min="8" max="8" width="3" hidden="1" customWidth="1"/>
    <col min="9" max="9" width="17.109375" hidden="1" customWidth="1"/>
    <col min="10" max="10" width="2.109375" customWidth="1"/>
    <col min="11" max="11" width="12.6640625" bestFit="1" customWidth="1"/>
    <col min="12" max="12" width="11.5546875" bestFit="1" customWidth="1"/>
  </cols>
  <sheetData>
    <row r="1" spans="2:12" ht="13.8" thickBot="1" x14ac:dyDescent="0.3"/>
    <row r="2" spans="2:12" ht="13.8" x14ac:dyDescent="0.25">
      <c r="B2" s="1040" t="s">
        <v>911</v>
      </c>
      <c r="C2" s="1041"/>
      <c r="D2" s="1041"/>
      <c r="E2" s="1041"/>
      <c r="F2" s="1041"/>
      <c r="G2" s="1041"/>
      <c r="H2" s="984"/>
      <c r="I2" s="984"/>
      <c r="J2" s="985"/>
    </row>
    <row r="3" spans="2:12" ht="15" customHeight="1" x14ac:dyDescent="0.25">
      <c r="B3" s="1042" t="s">
        <v>1070</v>
      </c>
      <c r="C3" s="1043"/>
      <c r="D3" s="1043"/>
      <c r="E3" s="1043"/>
      <c r="F3" s="1043"/>
      <c r="G3" s="1043"/>
      <c r="H3" s="482"/>
      <c r="I3" s="482"/>
      <c r="J3" s="986"/>
    </row>
    <row r="4" spans="2:12" ht="13.8" x14ac:dyDescent="0.25">
      <c r="B4" s="1044" t="s">
        <v>1071</v>
      </c>
      <c r="C4" s="1045"/>
      <c r="D4" s="1045"/>
      <c r="E4" s="1045"/>
      <c r="F4" s="1045"/>
      <c r="G4" s="1045"/>
      <c r="H4" s="68"/>
      <c r="I4" s="68"/>
      <c r="J4" s="987"/>
    </row>
    <row r="5" spans="2:12" x14ac:dyDescent="0.25">
      <c r="B5" s="988"/>
      <c r="G5" s="989"/>
      <c r="H5" s="989"/>
      <c r="I5" s="989"/>
      <c r="J5" s="990"/>
    </row>
    <row r="6" spans="2:12" x14ac:dyDescent="0.25">
      <c r="B6" s="991" t="s">
        <v>57</v>
      </c>
      <c r="J6" s="268"/>
    </row>
    <row r="7" spans="2:12" ht="13.8" thickBot="1" x14ac:dyDescent="0.3">
      <c r="B7" s="988"/>
      <c r="G7" s="7"/>
      <c r="H7" s="7"/>
      <c r="I7" s="7"/>
      <c r="J7" s="992"/>
    </row>
    <row r="8" spans="2:12" x14ac:dyDescent="0.25">
      <c r="B8" s="37" t="s">
        <v>98</v>
      </c>
      <c r="C8" s="9" t="s">
        <v>50</v>
      </c>
      <c r="D8" s="8"/>
      <c r="E8" s="8"/>
      <c r="F8" s="41"/>
      <c r="G8" s="655" t="s">
        <v>1069</v>
      </c>
      <c r="H8" s="632"/>
      <c r="I8" s="630" t="s">
        <v>919</v>
      </c>
      <c r="J8" s="231"/>
    </row>
    <row r="9" spans="2:12" ht="13.8" thickBot="1" x14ac:dyDescent="0.3">
      <c r="B9" s="38" t="s">
        <v>54</v>
      </c>
      <c r="C9" s="27"/>
      <c r="D9" s="27"/>
      <c r="E9" s="27"/>
      <c r="F9" s="42"/>
      <c r="G9" s="274"/>
      <c r="H9" s="632"/>
      <c r="I9" s="274" t="s">
        <v>920</v>
      </c>
      <c r="J9" s="231"/>
    </row>
    <row r="10" spans="2:12" ht="13.5" customHeight="1" x14ac:dyDescent="0.25">
      <c r="B10" s="37"/>
      <c r="C10" s="10"/>
      <c r="D10" s="8"/>
      <c r="E10" s="8"/>
      <c r="F10" s="41"/>
      <c r="G10" s="639"/>
      <c r="H10" s="11"/>
      <c r="I10" s="269"/>
      <c r="J10" s="993"/>
    </row>
    <row r="11" spans="2:12" ht="13.5" customHeight="1" x14ac:dyDescent="0.25">
      <c r="B11" s="39" t="s">
        <v>58</v>
      </c>
      <c r="C11" s="29" t="s">
        <v>41</v>
      </c>
      <c r="D11" s="30"/>
      <c r="E11" s="18"/>
      <c r="F11" s="43" t="s">
        <v>40</v>
      </c>
      <c r="G11" s="635"/>
      <c r="H11" s="633"/>
      <c r="I11" s="635">
        <f>'Section A - P&amp;G'!G115</f>
        <v>0</v>
      </c>
      <c r="J11" s="994"/>
    </row>
    <row r="12" spans="2:12" x14ac:dyDescent="0.25">
      <c r="B12" s="40"/>
      <c r="C12" s="19"/>
      <c r="D12" s="20"/>
      <c r="E12" s="11"/>
      <c r="F12" s="44"/>
      <c r="G12" s="638"/>
      <c r="H12" s="11"/>
      <c r="I12" s="269"/>
      <c r="J12" s="993"/>
    </row>
    <row r="13" spans="2:12" ht="14.25" customHeight="1" x14ac:dyDescent="0.25">
      <c r="B13" s="39" t="s">
        <v>59</v>
      </c>
      <c r="C13" s="29" t="s">
        <v>633</v>
      </c>
      <c r="D13" s="30"/>
      <c r="E13" s="31"/>
      <c r="F13" s="43" t="s">
        <v>40</v>
      </c>
      <c r="G13" s="635"/>
      <c r="H13" s="633"/>
      <c r="I13" s="631">
        <f>'Section B - Earth'!H57</f>
        <v>0</v>
      </c>
      <c r="J13" s="994"/>
      <c r="L13" s="7"/>
    </row>
    <row r="14" spans="2:12" x14ac:dyDescent="0.25">
      <c r="B14" s="40"/>
      <c r="C14" s="19"/>
      <c r="D14" s="20"/>
      <c r="E14" s="11"/>
      <c r="F14" s="44"/>
      <c r="G14" s="638"/>
      <c r="H14" s="11"/>
      <c r="I14" s="269"/>
      <c r="J14" s="993"/>
    </row>
    <row r="15" spans="2:12" ht="12.75" customHeight="1" x14ac:dyDescent="0.25">
      <c r="B15" s="39" t="s">
        <v>60</v>
      </c>
      <c r="C15" s="35" t="s">
        <v>634</v>
      </c>
      <c r="D15" s="33"/>
      <c r="E15" s="34"/>
      <c r="F15" s="43" t="s">
        <v>40</v>
      </c>
      <c r="G15" s="635"/>
      <c r="H15" s="633"/>
      <c r="I15" s="631">
        <f>'Section C - Water and Sewer'!H54</f>
        <v>0</v>
      </c>
      <c r="J15" s="994"/>
    </row>
    <row r="16" spans="2:12" x14ac:dyDescent="0.25">
      <c r="B16" s="40"/>
      <c r="C16" s="19"/>
      <c r="D16" s="20"/>
      <c r="E16" s="11"/>
      <c r="F16" s="44"/>
      <c r="G16" s="638"/>
      <c r="H16" s="11"/>
      <c r="I16" s="269"/>
      <c r="J16" s="993"/>
    </row>
    <row r="17" spans="2:11" x14ac:dyDescent="0.25">
      <c r="B17" s="39" t="s">
        <v>61</v>
      </c>
      <c r="C17" s="35" t="s">
        <v>635</v>
      </c>
      <c r="D17" s="32"/>
      <c r="E17" s="31"/>
      <c r="F17" s="43" t="s">
        <v>40</v>
      </c>
      <c r="G17" s="635"/>
      <c r="H17" s="633"/>
      <c r="I17" s="631">
        <f>'Section D - Build'!H228</f>
        <v>0</v>
      </c>
      <c r="J17" s="994"/>
    </row>
    <row r="18" spans="2:11" x14ac:dyDescent="0.25">
      <c r="B18" s="40"/>
      <c r="C18" s="11"/>
      <c r="D18" s="20"/>
      <c r="E18" s="11"/>
      <c r="F18" s="44"/>
      <c r="G18" s="638"/>
      <c r="H18" s="11"/>
      <c r="I18" s="269"/>
      <c r="J18" s="993"/>
    </row>
    <row r="19" spans="2:11" x14ac:dyDescent="0.25">
      <c r="B19" s="39" t="s">
        <v>55</v>
      </c>
      <c r="C19" s="36" t="s">
        <v>35</v>
      </c>
      <c r="D19" s="32"/>
      <c r="E19" s="34"/>
      <c r="F19" s="43" t="s">
        <v>40</v>
      </c>
      <c r="G19" s="635"/>
      <c r="H19" s="633"/>
      <c r="I19" s="631">
        <f>'Section E - Elec'!H39</f>
        <v>0</v>
      </c>
      <c r="J19" s="994"/>
    </row>
    <row r="20" spans="2:11" x14ac:dyDescent="0.25">
      <c r="B20" s="40"/>
      <c r="C20" s="19"/>
      <c r="D20" s="20"/>
      <c r="E20" s="11"/>
      <c r="F20" s="44"/>
      <c r="G20" s="638"/>
      <c r="H20" s="11"/>
      <c r="I20" s="269"/>
      <c r="J20" s="993"/>
    </row>
    <row r="21" spans="2:11" x14ac:dyDescent="0.25">
      <c r="B21" s="1030" t="s">
        <v>62</v>
      </c>
      <c r="C21" s="36" t="s">
        <v>36</v>
      </c>
      <c r="D21" s="32"/>
      <c r="E21" s="34"/>
      <c r="F21" s="43" t="s">
        <v>40</v>
      </c>
      <c r="G21" s="635"/>
      <c r="H21" s="633"/>
      <c r="I21" s="631">
        <f>'Section F - Fence'!H64</f>
        <v>0</v>
      </c>
      <c r="J21" s="994"/>
    </row>
    <row r="22" spans="2:11" ht="13.8" thickBot="1" x14ac:dyDescent="0.3">
      <c r="B22" s="40"/>
      <c r="C22" s="19"/>
      <c r="D22" s="20"/>
      <c r="E22" s="11"/>
      <c r="F22" s="44"/>
      <c r="G22" s="638"/>
      <c r="H22" s="11"/>
      <c r="I22" s="269"/>
      <c r="J22" s="993"/>
    </row>
    <row r="23" spans="2:11" ht="32.25" customHeight="1" thickBot="1" x14ac:dyDescent="0.3">
      <c r="B23" s="122"/>
      <c r="C23" s="123" t="s">
        <v>37</v>
      </c>
      <c r="D23" s="124"/>
      <c r="E23" s="125"/>
      <c r="F23" s="126" t="s">
        <v>40</v>
      </c>
      <c r="G23" s="636"/>
      <c r="H23" s="634"/>
      <c r="I23" s="636">
        <f>SUM(I10:I22)</f>
        <v>0</v>
      </c>
      <c r="J23" s="995"/>
      <c r="K23" s="646"/>
    </row>
    <row r="24" spans="2:11" x14ac:dyDescent="0.25">
      <c r="B24" s="22"/>
      <c r="C24" s="11"/>
      <c r="D24" s="21"/>
      <c r="E24" s="11"/>
      <c r="F24" s="11"/>
      <c r="G24" s="639"/>
      <c r="H24" s="11"/>
      <c r="I24" s="269"/>
      <c r="J24" s="993"/>
    </row>
    <row r="25" spans="2:11" x14ac:dyDescent="0.25">
      <c r="B25" s="22"/>
      <c r="C25" s="25" t="s">
        <v>1092</v>
      </c>
      <c r="D25" s="21"/>
      <c r="E25" s="11"/>
      <c r="F25" s="121" t="s">
        <v>40</v>
      </c>
      <c r="G25" s="637"/>
      <c r="H25" s="633"/>
      <c r="I25" s="637">
        <v>0</v>
      </c>
      <c r="J25" s="994"/>
      <c r="K25" s="633"/>
    </row>
    <row r="26" spans="2:11" ht="13.8" thickBot="1" x14ac:dyDescent="0.3">
      <c r="B26" s="22"/>
      <c r="C26" s="11"/>
      <c r="D26" s="21"/>
      <c r="E26" s="11"/>
      <c r="F26" s="21"/>
      <c r="G26" s="638"/>
      <c r="H26" s="11"/>
      <c r="I26" s="638"/>
      <c r="J26" s="993"/>
      <c r="K26" s="11"/>
    </row>
    <row r="27" spans="2:11" ht="9.75" customHeight="1" x14ac:dyDescent="0.25">
      <c r="B27" s="23"/>
      <c r="C27" s="12"/>
      <c r="D27" s="12"/>
      <c r="E27" s="12"/>
      <c r="F27" s="12"/>
      <c r="G27" s="639"/>
      <c r="H27" s="11"/>
      <c r="I27" s="639"/>
      <c r="J27" s="993"/>
      <c r="K27" s="11"/>
    </row>
    <row r="28" spans="2:11" x14ac:dyDescent="0.25">
      <c r="B28" s="24"/>
      <c r="C28" s="25" t="s">
        <v>38</v>
      </c>
      <c r="D28" s="11"/>
      <c r="E28" s="11"/>
      <c r="F28" s="121" t="s">
        <v>40</v>
      </c>
      <c r="G28" s="640"/>
      <c r="H28" s="634"/>
      <c r="I28" s="640">
        <f>I25+I23</f>
        <v>0</v>
      </c>
      <c r="J28" s="995"/>
      <c r="K28" s="634"/>
    </row>
    <row r="29" spans="2:11" ht="11.25" customHeight="1" thickBot="1" x14ac:dyDescent="0.3">
      <c r="B29" s="26"/>
      <c r="C29" s="13"/>
      <c r="D29" s="13"/>
      <c r="E29" s="13"/>
      <c r="F29" s="13"/>
      <c r="G29" s="641"/>
      <c r="H29" s="11"/>
      <c r="I29" s="641"/>
      <c r="J29" s="993"/>
      <c r="K29" s="11"/>
    </row>
    <row r="30" spans="2:11" ht="10.5" customHeight="1" x14ac:dyDescent="0.25">
      <c r="B30" s="23"/>
      <c r="C30" s="12"/>
      <c r="D30" s="12"/>
      <c r="E30" s="12"/>
      <c r="F30" s="12"/>
      <c r="G30" s="639"/>
      <c r="H30" s="11"/>
      <c r="I30" s="269"/>
      <c r="J30" s="993"/>
    </row>
    <row r="31" spans="2:11" x14ac:dyDescent="0.25">
      <c r="B31" s="24"/>
      <c r="C31" s="25" t="s">
        <v>1072</v>
      </c>
      <c r="D31" s="11"/>
      <c r="E31" s="11"/>
      <c r="F31" s="121" t="s">
        <v>40</v>
      </c>
      <c r="G31" s="640"/>
      <c r="H31" s="634"/>
      <c r="I31" s="640">
        <f>I28*0.15</f>
        <v>0</v>
      </c>
      <c r="J31" s="995"/>
      <c r="K31" s="634"/>
    </row>
    <row r="32" spans="2:11" ht="11.25" customHeight="1" thickBot="1" x14ac:dyDescent="0.3">
      <c r="B32" s="26"/>
      <c r="C32" s="13"/>
      <c r="D32" s="13"/>
      <c r="E32" s="13"/>
      <c r="F32" s="13"/>
      <c r="G32" s="641"/>
      <c r="H32" s="11"/>
      <c r="I32" s="641"/>
      <c r="J32" s="993"/>
      <c r="K32" s="11"/>
    </row>
    <row r="33" spans="2:11" x14ac:dyDescent="0.25">
      <c r="B33" s="23"/>
      <c r="C33" s="12"/>
      <c r="D33" s="12"/>
      <c r="E33" s="12"/>
      <c r="F33" s="12"/>
      <c r="G33" s="639"/>
      <c r="H33" s="11"/>
      <c r="I33" s="269"/>
      <c r="J33" s="993"/>
    </row>
    <row r="34" spans="2:11" x14ac:dyDescent="0.25">
      <c r="B34" s="24"/>
      <c r="C34" s="25" t="s">
        <v>39</v>
      </c>
      <c r="D34" s="11"/>
      <c r="E34" s="11"/>
      <c r="F34" s="121" t="s">
        <v>40</v>
      </c>
      <c r="G34" s="640"/>
      <c r="H34" s="634"/>
      <c r="I34" s="640">
        <f>I31+I28</f>
        <v>0</v>
      </c>
      <c r="J34" s="995"/>
      <c r="K34" s="634"/>
    </row>
    <row r="35" spans="2:11" ht="13.8" thickBot="1" x14ac:dyDescent="0.3">
      <c r="B35" s="26"/>
      <c r="C35" s="13"/>
      <c r="D35" s="13"/>
      <c r="E35" s="13"/>
      <c r="F35" s="13"/>
      <c r="G35" s="1018"/>
      <c r="H35" s="13"/>
      <c r="I35" s="996"/>
      <c r="J35" s="997"/>
    </row>
  </sheetData>
  <customSheetViews>
    <customSheetView guid="{E7EE5462-5085-4AFA-B0E7-ACEF3FD4BD46}" scale="130" showPageBreaks="1" zeroValues="0" printArea="1" hiddenColumns="1" view="pageBreakPreview">
      <selection activeCell="G11" sqref="G11"/>
      <pageMargins left="0" right="0" top="0" bottom="0" header="0.51181102362204722" footer="0.51181102362204722"/>
      <printOptions horizontalCentered="1" verticalCentered="1"/>
      <pageSetup paperSize="9" scale="95" firstPageNumber="31" orientation="landscape" useFirstPageNumber="1" r:id="rId1"/>
      <headerFooter alignWithMargins="0">
        <oddFooter>&amp;CC&amp;P of C86</oddFooter>
      </headerFooter>
    </customSheetView>
    <customSheetView guid="{BC8C37C8-8E80-4CC8-91CA-8C32C70C60C4}" scale="130" showPageBreaks="1" zeroValues="0" printArea="1" hiddenColumns="1" view="pageBreakPreview" topLeftCell="A7">
      <selection activeCell="C38" sqref="C38"/>
      <pageMargins left="0" right="0" top="0" bottom="0" header="0.51181102362204722" footer="0.51181102362204722"/>
      <printOptions horizontalCentered="1" verticalCentered="1"/>
      <pageSetup paperSize="9" scale="95" firstPageNumber="62" orientation="landscape" useFirstPageNumber="1" r:id="rId2"/>
      <headerFooter alignWithMargins="0">
        <oddFooter>Page &amp;P</oddFooter>
      </headerFooter>
    </customSheetView>
    <customSheetView guid="{875007EF-0453-4591-A772-2EE7302F3B85}" showPageBreaks="1" zeroValues="0" printArea="1" hiddenColumns="1" view="pageBreakPreview">
      <selection activeCell="L40" sqref="L40"/>
      <pageMargins left="0" right="0" top="0" bottom="0" header="0.51181102362204722" footer="0.51181102362204722"/>
      <printOptions horizontalCentered="1" verticalCentered="1"/>
      <pageSetup paperSize="9" scale="95" firstPageNumber="69" orientation="portrait" useFirstPageNumber="1" r:id="rId3"/>
      <headerFooter alignWithMargins="0">
        <oddFooter>Page &amp;P</oddFooter>
      </headerFooter>
    </customSheetView>
    <customSheetView guid="{85159366-3B40-433F-AF95-DBF9DC77139A}" showPageBreaks="1" printArea="1" hiddenColumns="1">
      <selection activeCell="I1" sqref="I1:I65536"/>
      <pageMargins left="0.59055118110236227" right="0.39370078740157483" top="0.59055118110236227" bottom="0.59055118110236227" header="0.51181102362204722" footer="0.51181102362204722"/>
      <pageSetup paperSize="9" scale="95" orientation="portrait" r:id="rId4"/>
      <headerFooter alignWithMargins="0">
        <oddFooter>&amp;L&amp;8Addendum to Strydkraal
Tender - Bill of Quantities&amp;C&amp;8Page &amp;P of &amp;N</oddFooter>
      </headerFooter>
    </customSheetView>
    <customSheetView guid="{5FFF03BB-C158-47E9-AD08-BBFF3492D689}" showPageBreaks="1" zeroValues="0" printArea="1" hiddenColumns="1" view="pageBreakPreview">
      <selection activeCell="L40" sqref="L40"/>
      <pageMargins left="0" right="0" top="0" bottom="0" header="0.51181102362204722" footer="0.51181102362204722"/>
      <printOptions horizontalCentered="1" verticalCentered="1"/>
      <pageSetup paperSize="9" scale="95" firstPageNumber="69" orientation="portrait" useFirstPageNumber="1" r:id="rId5"/>
      <headerFooter alignWithMargins="0">
        <oddFooter>Page &amp;P</oddFooter>
      </headerFooter>
    </customSheetView>
    <customSheetView guid="{573374B7-DAD5-467E-B0ED-E49C3D2A1B52}" showPageBreaks="1" zeroValues="0" printArea="1" hiddenColumns="1" view="pageBreakPreview">
      <selection activeCell="L10" sqref="L10"/>
      <pageMargins left="0" right="0" top="0" bottom="0" header="0.51181102362204722" footer="0.51181102362204722"/>
      <printOptions horizontalCentered="1" verticalCentered="1"/>
      <pageSetup paperSize="9" scale="95" firstPageNumber="62" orientation="portrait" useFirstPageNumber="1" r:id="rId6"/>
      <headerFooter alignWithMargins="0">
        <oddFooter>Page &amp;P</oddFooter>
      </headerFooter>
    </customSheetView>
    <customSheetView guid="{C3B3FDA1-B636-405B-B9E8-7D9BA09E0A5F}" scale="130" showPageBreaks="1" zeroValues="0" printArea="1" hiddenColumns="1" view="pageBreakPreview" topLeftCell="E22">
      <selection activeCell="P27" sqref="P27"/>
      <pageMargins left="0" right="0" top="0" bottom="0" header="0.51181102362204722" footer="0.51181102362204722"/>
      <printOptions horizontalCentered="1" verticalCentered="1"/>
      <pageSetup paperSize="9" scale="95" firstPageNumber="62" orientation="landscape" useFirstPageNumber="1" r:id="rId7"/>
      <headerFooter alignWithMargins="0">
        <oddFooter>Page &amp;P</oddFooter>
      </headerFooter>
    </customSheetView>
    <customSheetView guid="{2786F615-E2A6-496D-92C4-3CE38C7FA450}" scale="130" showPageBreaks="1" zeroValues="0" printArea="1" hiddenColumns="1" view="pageBreakPreview" topLeftCell="A21">
      <selection activeCell="E38" sqref="E38"/>
      <pageMargins left="0" right="0" top="0" bottom="0" header="0.51181102362204722" footer="0.51181102362204722"/>
      <printOptions horizontalCentered="1" verticalCentered="1"/>
      <pageSetup paperSize="9" scale="95" firstPageNumber="43" orientation="landscape" useFirstPageNumber="1" r:id="rId8"/>
      <headerFooter alignWithMargins="0">
        <oddFooter>&amp;CC&amp;P of C88</oddFooter>
      </headerFooter>
    </customSheetView>
    <customSheetView guid="{9DFE2180-DC46-486F-BBDE-EAB64F25D88C}" scale="130" showPageBreaks="1" zeroValues="0" printArea="1" hiddenColumns="1" view="pageBreakPreview">
      <selection activeCell="G11" sqref="G11"/>
      <pageMargins left="0" right="0" top="0" bottom="0" header="0.51181102362204722" footer="0.51181102362204722"/>
      <printOptions horizontalCentered="1" verticalCentered="1"/>
      <pageSetup paperSize="9" scale="95" firstPageNumber="31" orientation="landscape" useFirstPageNumber="1" r:id="rId9"/>
      <headerFooter alignWithMargins="0">
        <oddFooter>&amp;CC&amp;P of C86</oddFooter>
      </headerFooter>
    </customSheetView>
  </customSheetViews>
  <mergeCells count="3">
    <mergeCell ref="B2:G2"/>
    <mergeCell ref="B3:G3"/>
    <mergeCell ref="B4:G4"/>
  </mergeCells>
  <phoneticPr fontId="2" type="noConversion"/>
  <printOptions horizontalCentered="1" verticalCentered="1"/>
  <pageMargins left="0" right="0" top="0" bottom="0" header="0.51181102362204722" footer="0.51181102362204722"/>
  <pageSetup paperSize="9" scale="95" firstPageNumber="31" orientation="landscape" useFirstPageNumber="1" r:id="rId10"/>
  <headerFooter alignWithMargins="0">
    <oddFooter>&amp;CC&amp;P of C86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18"/>
  <sheetViews>
    <sheetView showZeros="0" view="pageBreakPreview" zoomScale="150" zoomScaleNormal="175" zoomScaleSheetLayoutView="150" workbookViewId="0">
      <selection activeCell="F49" sqref="F49"/>
    </sheetView>
  </sheetViews>
  <sheetFormatPr defaultRowHeight="13.2" x14ac:dyDescent="0.25"/>
  <cols>
    <col min="1" max="1" width="8.5546875" style="657" customWidth="1"/>
    <col min="2" max="2" width="13.5546875" style="747" customWidth="1"/>
    <col min="3" max="3" width="41.5546875" style="657" customWidth="1"/>
    <col min="4" max="4" width="8.5546875" style="696" customWidth="1"/>
    <col min="5" max="5" width="8.44140625" style="696" customWidth="1"/>
    <col min="6" max="6" width="11.109375" style="657" bestFit="1" customWidth="1"/>
    <col min="7" max="7" width="11.5546875" style="657" bestFit="1" customWidth="1"/>
    <col min="9" max="9" width="9.109375" bestFit="1" customWidth="1"/>
  </cols>
  <sheetData>
    <row r="2" spans="1:9" ht="13.8" x14ac:dyDescent="0.25">
      <c r="A2" s="1046" t="s">
        <v>911</v>
      </c>
      <c r="B2" s="1046"/>
      <c r="C2" s="1046"/>
      <c r="D2" s="1046"/>
      <c r="E2" s="1046"/>
    </row>
    <row r="3" spans="1:9" ht="13.8" x14ac:dyDescent="0.25">
      <c r="A3" s="1046" t="s">
        <v>1018</v>
      </c>
      <c r="B3" s="1046"/>
      <c r="C3" s="1046"/>
      <c r="D3" s="1046"/>
      <c r="E3" s="1046"/>
    </row>
    <row r="4" spans="1:9" ht="13.8" thickBot="1" x14ac:dyDescent="0.3">
      <c r="A4" s="698"/>
      <c r="B4" s="729"/>
      <c r="C4" s="698"/>
      <c r="D4" s="658"/>
      <c r="E4" s="713"/>
    </row>
    <row r="5" spans="1:9" x14ac:dyDescent="0.25">
      <c r="A5" s="748" t="s">
        <v>49</v>
      </c>
      <c r="B5" s="730" t="s">
        <v>42</v>
      </c>
      <c r="C5" s="586" t="s">
        <v>50</v>
      </c>
      <c r="D5" s="586" t="s">
        <v>51</v>
      </c>
      <c r="E5" s="589" t="s">
        <v>52</v>
      </c>
      <c r="F5" s="586" t="s">
        <v>53</v>
      </c>
      <c r="G5" s="659" t="s">
        <v>64</v>
      </c>
    </row>
    <row r="6" spans="1:9" ht="16.5" customHeight="1" thickBot="1" x14ac:dyDescent="0.3">
      <c r="A6" s="749" t="s">
        <v>54</v>
      </c>
      <c r="B6" s="731" t="s">
        <v>43</v>
      </c>
      <c r="C6" s="660"/>
      <c r="D6" s="660"/>
      <c r="E6" s="661"/>
      <c r="F6" s="662"/>
      <c r="G6" s="662"/>
    </row>
    <row r="7" spans="1:9" ht="14.1" customHeight="1" x14ac:dyDescent="0.25">
      <c r="A7" s="1009"/>
      <c r="B7" s="1010" t="s">
        <v>83</v>
      </c>
      <c r="C7" s="1011" t="s">
        <v>68</v>
      </c>
      <c r="D7" s="1012"/>
      <c r="E7" s="1013"/>
      <c r="F7" s="1014"/>
      <c r="G7" s="1015"/>
    </row>
    <row r="8" spans="1:9" x14ac:dyDescent="0.25">
      <c r="A8" s="1003" t="s">
        <v>250</v>
      </c>
      <c r="B8" s="1004"/>
      <c r="C8" s="1005" t="s">
        <v>67</v>
      </c>
      <c r="D8" s="1006"/>
      <c r="E8" s="1006"/>
      <c r="F8" s="1007"/>
      <c r="G8" s="1008"/>
    </row>
    <row r="9" spans="1:9" ht="12.75" customHeight="1" x14ac:dyDescent="0.25">
      <c r="A9" s="754" t="s">
        <v>251</v>
      </c>
      <c r="B9" s="737"/>
      <c r="C9" s="700" t="s">
        <v>84</v>
      </c>
      <c r="D9" s="675" t="s">
        <v>65</v>
      </c>
      <c r="E9" s="675">
        <v>1</v>
      </c>
      <c r="F9" s="678"/>
      <c r="G9" s="677"/>
      <c r="I9" s="7"/>
    </row>
    <row r="10" spans="1:9" ht="12.75" customHeight="1" x14ac:dyDescent="0.25">
      <c r="A10" s="754" t="s">
        <v>252</v>
      </c>
      <c r="B10" s="737"/>
      <c r="C10" s="700" t="s">
        <v>85</v>
      </c>
      <c r="D10" s="675" t="s">
        <v>65</v>
      </c>
      <c r="E10" s="675">
        <v>1</v>
      </c>
      <c r="F10" s="678"/>
      <c r="G10" s="677"/>
      <c r="I10" s="7"/>
    </row>
    <row r="11" spans="1:9" x14ac:dyDescent="0.25">
      <c r="A11" s="754" t="s">
        <v>253</v>
      </c>
      <c r="B11" s="737"/>
      <c r="C11" s="700" t="s">
        <v>45</v>
      </c>
      <c r="D11" s="675" t="s">
        <v>65</v>
      </c>
      <c r="E11" s="675">
        <v>1</v>
      </c>
      <c r="F11" s="678"/>
      <c r="G11" s="677"/>
      <c r="I11" s="7"/>
    </row>
    <row r="12" spans="1:9" ht="22.8" x14ac:dyDescent="0.25">
      <c r="A12" s="754" t="s">
        <v>254</v>
      </c>
      <c r="B12" s="737"/>
      <c r="C12" s="700" t="s">
        <v>86</v>
      </c>
      <c r="D12" s="675" t="s">
        <v>65</v>
      </c>
      <c r="E12" s="675">
        <v>1</v>
      </c>
      <c r="F12" s="678"/>
      <c r="G12" s="677"/>
      <c r="I12" s="7"/>
    </row>
    <row r="13" spans="1:9" ht="13.5" customHeight="1" x14ac:dyDescent="0.25">
      <c r="A13" s="754" t="s">
        <v>255</v>
      </c>
      <c r="B13" s="738"/>
      <c r="C13" s="701" t="s">
        <v>87</v>
      </c>
      <c r="D13" s="675"/>
      <c r="E13" s="675"/>
      <c r="F13" s="678"/>
      <c r="G13" s="677"/>
    </row>
    <row r="14" spans="1:9" x14ac:dyDescent="0.25">
      <c r="A14" s="754" t="s">
        <v>256</v>
      </c>
      <c r="B14" s="738"/>
      <c r="C14" s="702" t="s">
        <v>88</v>
      </c>
      <c r="D14" s="675" t="s">
        <v>65</v>
      </c>
      <c r="E14" s="675">
        <v>1</v>
      </c>
      <c r="F14" s="678"/>
      <c r="G14" s="677"/>
      <c r="I14" s="7"/>
    </row>
    <row r="15" spans="1:9" x14ac:dyDescent="0.25">
      <c r="A15" s="754" t="s">
        <v>257</v>
      </c>
      <c r="B15" s="737"/>
      <c r="C15" s="700" t="s">
        <v>89</v>
      </c>
      <c r="D15" s="675" t="s">
        <v>65</v>
      </c>
      <c r="E15" s="675">
        <v>1</v>
      </c>
      <c r="F15" s="678"/>
      <c r="G15" s="677"/>
      <c r="I15" s="7"/>
    </row>
    <row r="16" spans="1:9" x14ac:dyDescent="0.25">
      <c r="A16" s="754" t="s">
        <v>258</v>
      </c>
      <c r="B16" s="737"/>
      <c r="C16" s="702" t="s">
        <v>90</v>
      </c>
      <c r="D16" s="675" t="s">
        <v>65</v>
      </c>
      <c r="E16" s="675">
        <v>1</v>
      </c>
      <c r="F16" s="678"/>
      <c r="G16" s="677"/>
      <c r="I16" s="7"/>
    </row>
    <row r="17" spans="1:9" x14ac:dyDescent="0.25">
      <c r="A17" s="754" t="s">
        <v>259</v>
      </c>
      <c r="B17" s="737"/>
      <c r="C17" s="702" t="s">
        <v>91</v>
      </c>
      <c r="D17" s="675" t="s">
        <v>65</v>
      </c>
      <c r="E17" s="675">
        <v>1</v>
      </c>
      <c r="F17" s="678"/>
      <c r="G17" s="677"/>
      <c r="I17" s="7"/>
    </row>
    <row r="18" spans="1:9" x14ac:dyDescent="0.25">
      <c r="A18" s="754" t="s">
        <v>260</v>
      </c>
      <c r="B18" s="737"/>
      <c r="C18" s="702" t="s">
        <v>103</v>
      </c>
      <c r="D18" s="675" t="s">
        <v>65</v>
      </c>
      <c r="E18" s="675">
        <v>1</v>
      </c>
      <c r="F18" s="678"/>
      <c r="G18" s="677"/>
      <c r="I18" s="7"/>
    </row>
    <row r="19" spans="1:9" x14ac:dyDescent="0.25">
      <c r="A19" s="754" t="s">
        <v>261</v>
      </c>
      <c r="B19" s="737"/>
      <c r="C19" s="702" t="s">
        <v>93</v>
      </c>
      <c r="D19" s="675" t="s">
        <v>65</v>
      </c>
      <c r="E19" s="675">
        <v>1</v>
      </c>
      <c r="F19" s="678"/>
      <c r="G19" s="677"/>
      <c r="I19" s="7"/>
    </row>
    <row r="20" spans="1:9" ht="68.400000000000006" x14ac:dyDescent="0.25">
      <c r="A20" s="754" t="s">
        <v>262</v>
      </c>
      <c r="B20" s="739" t="s">
        <v>944</v>
      </c>
      <c r="C20" s="702" t="s">
        <v>934</v>
      </c>
      <c r="D20" s="675" t="s">
        <v>65</v>
      </c>
      <c r="E20" s="675">
        <v>1</v>
      </c>
      <c r="F20" s="678"/>
      <c r="G20" s="677"/>
    </row>
    <row r="21" spans="1:9" x14ac:dyDescent="0.25">
      <c r="A21" s="754" t="s">
        <v>263</v>
      </c>
      <c r="B21" s="737"/>
      <c r="C21" s="702" t="s">
        <v>94</v>
      </c>
      <c r="D21" s="679" t="s">
        <v>66</v>
      </c>
      <c r="E21" s="675">
        <v>3</v>
      </c>
      <c r="F21" s="678"/>
      <c r="G21" s="677"/>
    </row>
    <row r="22" spans="1:9" ht="34.200000000000003" x14ac:dyDescent="0.25">
      <c r="A22" s="754" t="s">
        <v>264</v>
      </c>
      <c r="B22" s="737"/>
      <c r="C22" s="702" t="s">
        <v>1073</v>
      </c>
      <c r="D22" s="675" t="s">
        <v>921</v>
      </c>
      <c r="E22" s="675">
        <v>1</v>
      </c>
      <c r="F22" s="678">
        <v>15000</v>
      </c>
      <c r="G22" s="677">
        <f t="shared" ref="G22:G52" si="0">E22*F22</f>
        <v>15000</v>
      </c>
    </row>
    <row r="23" spans="1:9" x14ac:dyDescent="0.25">
      <c r="A23" s="754" t="s">
        <v>265</v>
      </c>
      <c r="B23" s="737"/>
      <c r="C23" s="702" t="s">
        <v>922</v>
      </c>
      <c r="D23" s="675" t="s">
        <v>411</v>
      </c>
      <c r="E23" s="714">
        <f>F22</f>
        <v>15000</v>
      </c>
      <c r="F23" s="678"/>
      <c r="G23" s="677"/>
    </row>
    <row r="24" spans="1:9" ht="22.8" x14ac:dyDescent="0.25">
      <c r="A24" s="754" t="s">
        <v>266</v>
      </c>
      <c r="B24" s="737"/>
      <c r="C24" s="133" t="s">
        <v>930</v>
      </c>
      <c r="D24" s="675" t="s">
        <v>65</v>
      </c>
      <c r="E24" s="675">
        <v>1</v>
      </c>
      <c r="F24" s="678"/>
      <c r="G24" s="677"/>
    </row>
    <row r="25" spans="1:9" x14ac:dyDescent="0.25">
      <c r="A25" s="754"/>
      <c r="B25" s="737"/>
      <c r="C25" s="133"/>
      <c r="D25" s="675"/>
      <c r="E25" s="675"/>
      <c r="F25" s="678"/>
      <c r="G25" s="677"/>
    </row>
    <row r="26" spans="1:9" ht="13.5" customHeight="1" x14ac:dyDescent="0.25">
      <c r="A26" s="753" t="s">
        <v>267</v>
      </c>
      <c r="B26" s="740"/>
      <c r="C26" s="703" t="s">
        <v>95</v>
      </c>
      <c r="D26" s="675"/>
      <c r="E26" s="675"/>
      <c r="F26" s="678"/>
      <c r="G26" s="677"/>
    </row>
    <row r="27" spans="1:9" x14ac:dyDescent="0.25">
      <c r="A27" s="754" t="s">
        <v>923</v>
      </c>
      <c r="B27" s="737"/>
      <c r="C27" s="702" t="s">
        <v>45</v>
      </c>
      <c r="D27" s="675" t="s">
        <v>932</v>
      </c>
      <c r="E27" s="675">
        <v>5</v>
      </c>
      <c r="F27" s="678"/>
      <c r="G27" s="677"/>
    </row>
    <row r="28" spans="1:9" x14ac:dyDescent="0.25">
      <c r="A28" s="754" t="s">
        <v>268</v>
      </c>
      <c r="B28" s="737"/>
      <c r="C28" s="701" t="s">
        <v>96</v>
      </c>
      <c r="D28" s="675"/>
      <c r="E28" s="675"/>
      <c r="F28" s="678"/>
      <c r="G28" s="677"/>
    </row>
    <row r="29" spans="1:9" x14ac:dyDescent="0.25">
      <c r="A29" s="754" t="s">
        <v>924</v>
      </c>
      <c r="B29" s="737"/>
      <c r="C29" s="702" t="s">
        <v>88</v>
      </c>
      <c r="D29" s="675" t="s">
        <v>932</v>
      </c>
      <c r="E29" s="675">
        <v>5</v>
      </c>
      <c r="F29" s="678"/>
      <c r="G29" s="677"/>
    </row>
    <row r="30" spans="1:9" x14ac:dyDescent="0.25">
      <c r="A30" s="754" t="s">
        <v>925</v>
      </c>
      <c r="B30" s="741"/>
      <c r="C30" s="704" t="s">
        <v>89</v>
      </c>
      <c r="D30" s="681" t="s">
        <v>932</v>
      </c>
      <c r="E30" s="681">
        <v>5</v>
      </c>
      <c r="F30" s="678"/>
      <c r="G30" s="677"/>
    </row>
    <row r="31" spans="1:9" x14ac:dyDescent="0.25">
      <c r="A31" s="754" t="s">
        <v>926</v>
      </c>
      <c r="B31" s="741"/>
      <c r="C31" s="704" t="s">
        <v>90</v>
      </c>
      <c r="D31" s="675" t="s">
        <v>932</v>
      </c>
      <c r="E31" s="675">
        <v>5</v>
      </c>
      <c r="F31" s="678"/>
      <c r="G31" s="677"/>
    </row>
    <row r="32" spans="1:9" x14ac:dyDescent="0.25">
      <c r="A32" s="754" t="s">
        <v>927</v>
      </c>
      <c r="B32" s="741"/>
      <c r="C32" s="704" t="s">
        <v>91</v>
      </c>
      <c r="D32" s="681" t="s">
        <v>932</v>
      </c>
      <c r="E32" s="681">
        <v>5</v>
      </c>
      <c r="F32" s="678"/>
      <c r="G32" s="677"/>
    </row>
    <row r="33" spans="1:7" x14ac:dyDescent="0.25">
      <c r="A33" s="754" t="s">
        <v>928</v>
      </c>
      <c r="B33" s="741"/>
      <c r="C33" s="704" t="s">
        <v>92</v>
      </c>
      <c r="D33" s="675" t="s">
        <v>932</v>
      </c>
      <c r="E33" s="675">
        <v>5</v>
      </c>
      <c r="F33" s="678"/>
      <c r="G33" s="677"/>
    </row>
    <row r="34" spans="1:7" x14ac:dyDescent="0.25">
      <c r="A34" s="754" t="s">
        <v>929</v>
      </c>
      <c r="B34" s="741"/>
      <c r="C34" s="704" t="s">
        <v>93</v>
      </c>
      <c r="D34" s="681" t="s">
        <v>932</v>
      </c>
      <c r="E34" s="681">
        <v>5</v>
      </c>
      <c r="F34" s="678"/>
      <c r="G34" s="677"/>
    </row>
    <row r="35" spans="1:7" x14ac:dyDescent="0.25">
      <c r="A35" s="754"/>
      <c r="B35" s="741"/>
      <c r="C35" s="704"/>
      <c r="D35" s="681"/>
      <c r="E35" s="681"/>
      <c r="F35" s="678"/>
      <c r="G35" s="677">
        <f t="shared" si="0"/>
        <v>0</v>
      </c>
    </row>
    <row r="36" spans="1:7" ht="24" x14ac:dyDescent="0.25">
      <c r="A36" s="754" t="s">
        <v>269</v>
      </c>
      <c r="B36" s="739" t="s">
        <v>935</v>
      </c>
      <c r="C36" s="715" t="s">
        <v>936</v>
      </c>
      <c r="D36" s="681"/>
      <c r="E36" s="681"/>
      <c r="F36" s="678"/>
      <c r="G36" s="677">
        <f t="shared" si="0"/>
        <v>0</v>
      </c>
    </row>
    <row r="37" spans="1:7" ht="68.400000000000006" x14ac:dyDescent="0.25">
      <c r="A37" s="754" t="s">
        <v>937</v>
      </c>
      <c r="B37" s="739" t="s">
        <v>944</v>
      </c>
      <c r="C37" s="702" t="s">
        <v>934</v>
      </c>
      <c r="D37" s="681" t="s">
        <v>932</v>
      </c>
      <c r="E37" s="681">
        <v>5</v>
      </c>
      <c r="F37" s="678"/>
      <c r="G37" s="677"/>
    </row>
    <row r="38" spans="1:7" ht="23.4" x14ac:dyDescent="0.25">
      <c r="A38" s="754" t="s">
        <v>938</v>
      </c>
      <c r="B38" s="741"/>
      <c r="C38" s="711" t="s">
        <v>931</v>
      </c>
      <c r="D38" s="712" t="s">
        <v>932</v>
      </c>
      <c r="E38" s="681">
        <v>5</v>
      </c>
      <c r="F38" s="678"/>
      <c r="G38" s="677"/>
    </row>
    <row r="39" spans="1:7" ht="23.4" x14ac:dyDescent="0.25">
      <c r="A39" s="754" t="s">
        <v>939</v>
      </c>
      <c r="B39" s="741"/>
      <c r="C39" s="711" t="s">
        <v>933</v>
      </c>
      <c r="D39" s="712" t="s">
        <v>932</v>
      </c>
      <c r="E39" s="681">
        <v>5</v>
      </c>
      <c r="F39" s="678"/>
      <c r="G39" s="677"/>
    </row>
    <row r="40" spans="1:7" x14ac:dyDescent="0.25">
      <c r="A40" s="754" t="s">
        <v>946</v>
      </c>
      <c r="B40" s="739" t="s">
        <v>940</v>
      </c>
      <c r="C40" s="711" t="s">
        <v>941</v>
      </c>
      <c r="D40" s="717" t="s">
        <v>65</v>
      </c>
      <c r="E40" s="718">
        <v>1</v>
      </c>
      <c r="F40" s="719"/>
      <c r="G40" s="677"/>
    </row>
    <row r="41" spans="1:7" x14ac:dyDescent="0.25">
      <c r="A41" s="755"/>
      <c r="B41" s="742"/>
      <c r="C41" s="720"/>
      <c r="D41" s="721"/>
      <c r="E41" s="722"/>
      <c r="F41" s="723"/>
      <c r="G41" s="677">
        <f t="shared" si="0"/>
        <v>0</v>
      </c>
    </row>
    <row r="42" spans="1:7" x14ac:dyDescent="0.25">
      <c r="A42" s="756" t="s">
        <v>945</v>
      </c>
      <c r="B42" s="765">
        <v>8.5</v>
      </c>
      <c r="C42" s="720" t="s">
        <v>942</v>
      </c>
      <c r="D42" s="813"/>
      <c r="E42" s="722"/>
      <c r="F42" s="723"/>
      <c r="G42" s="677">
        <f t="shared" si="0"/>
        <v>0</v>
      </c>
    </row>
    <row r="43" spans="1:7" ht="23.4" x14ac:dyDescent="0.25">
      <c r="A43" s="755" t="s">
        <v>947</v>
      </c>
      <c r="B43" s="765"/>
      <c r="C43" s="724" t="s">
        <v>943</v>
      </c>
      <c r="D43" s="716" t="s">
        <v>921</v>
      </c>
      <c r="E43" s="725">
        <v>1</v>
      </c>
      <c r="F43" s="726">
        <v>5000</v>
      </c>
      <c r="G43" s="677">
        <f t="shared" si="0"/>
        <v>5000</v>
      </c>
    </row>
    <row r="44" spans="1:7" x14ac:dyDescent="0.25">
      <c r="A44" s="755" t="s">
        <v>948</v>
      </c>
      <c r="B44" s="765"/>
      <c r="C44" s="727" t="s">
        <v>949</v>
      </c>
      <c r="D44" s="814" t="s">
        <v>411</v>
      </c>
      <c r="E44" s="722">
        <f>G43</f>
        <v>5000</v>
      </c>
      <c r="F44" s="728"/>
      <c r="G44" s="677"/>
    </row>
    <row r="45" spans="1:7" ht="15" customHeight="1" x14ac:dyDescent="0.25">
      <c r="A45" s="755" t="s">
        <v>950</v>
      </c>
      <c r="B45" s="737"/>
      <c r="C45" s="133" t="s">
        <v>97</v>
      </c>
      <c r="D45" s="675" t="s">
        <v>921</v>
      </c>
      <c r="E45" s="675">
        <v>1</v>
      </c>
      <c r="F45" s="675">
        <f>4500*5</f>
        <v>22500</v>
      </c>
      <c r="G45" s="677">
        <f t="shared" si="0"/>
        <v>22500</v>
      </c>
    </row>
    <row r="46" spans="1:7" x14ac:dyDescent="0.25">
      <c r="A46" s="755" t="s">
        <v>951</v>
      </c>
      <c r="B46" s="741"/>
      <c r="C46" s="762" t="s">
        <v>1028</v>
      </c>
      <c r="D46" s="815" t="s">
        <v>411</v>
      </c>
      <c r="E46" s="761">
        <f>F45</f>
        <v>22500</v>
      </c>
      <c r="F46" s="675"/>
      <c r="G46" s="677"/>
    </row>
    <row r="47" spans="1:7" ht="9" customHeight="1" x14ac:dyDescent="0.25">
      <c r="A47" s="755"/>
      <c r="B47" s="741"/>
      <c r="C47" s="727"/>
      <c r="D47" s="814"/>
      <c r="E47" s="722"/>
      <c r="F47" s="681"/>
      <c r="G47" s="677">
        <f t="shared" si="0"/>
        <v>0</v>
      </c>
    </row>
    <row r="48" spans="1:7" ht="23.4" x14ac:dyDescent="0.25">
      <c r="A48" s="755" t="s">
        <v>1025</v>
      </c>
      <c r="B48" s="741"/>
      <c r="C48" s="812" t="s">
        <v>1024</v>
      </c>
      <c r="D48" s="814" t="s">
        <v>921</v>
      </c>
      <c r="E48" s="722">
        <v>1</v>
      </c>
      <c r="F48" s="681">
        <v>10000</v>
      </c>
      <c r="G48" s="677">
        <f t="shared" si="0"/>
        <v>10000</v>
      </c>
    </row>
    <row r="49" spans="1:7" x14ac:dyDescent="0.25">
      <c r="A49" s="755" t="s">
        <v>1026</v>
      </c>
      <c r="B49" s="741"/>
      <c r="C49" s="727" t="s">
        <v>1027</v>
      </c>
      <c r="D49" s="814" t="s">
        <v>411</v>
      </c>
      <c r="E49" s="722">
        <f>F48</f>
        <v>10000</v>
      </c>
      <c r="F49" s="681"/>
      <c r="G49" s="677"/>
    </row>
    <row r="50" spans="1:7" ht="7.5" customHeight="1" x14ac:dyDescent="0.25">
      <c r="A50" s="755"/>
      <c r="B50" s="741"/>
      <c r="C50" s="704"/>
      <c r="D50" s="681"/>
      <c r="E50" s="681"/>
      <c r="F50" s="680"/>
      <c r="G50" s="677">
        <f t="shared" si="0"/>
        <v>0</v>
      </c>
    </row>
    <row r="51" spans="1:7" x14ac:dyDescent="0.25">
      <c r="A51" s="755" t="s">
        <v>955</v>
      </c>
      <c r="B51" s="741"/>
      <c r="C51" s="763" t="s">
        <v>952</v>
      </c>
      <c r="D51" s="681"/>
      <c r="E51" s="681"/>
      <c r="F51" s="681"/>
      <c r="G51" s="677">
        <f t="shared" si="0"/>
        <v>0</v>
      </c>
    </row>
    <row r="52" spans="1:7" ht="45.6" x14ac:dyDescent="0.25">
      <c r="A52" s="755" t="s">
        <v>956</v>
      </c>
      <c r="B52" s="741"/>
      <c r="C52" s="288" t="s">
        <v>953</v>
      </c>
      <c r="D52" s="675" t="s">
        <v>921</v>
      </c>
      <c r="E52" s="675">
        <v>1</v>
      </c>
      <c r="F52" s="675">
        <v>35000</v>
      </c>
      <c r="G52" s="677">
        <f t="shared" si="0"/>
        <v>35000</v>
      </c>
    </row>
    <row r="53" spans="1:7" x14ac:dyDescent="0.25">
      <c r="A53" s="755" t="s">
        <v>957</v>
      </c>
      <c r="B53" s="741"/>
      <c r="C53" s="133" t="s">
        <v>954</v>
      </c>
      <c r="D53" s="681" t="s">
        <v>411</v>
      </c>
      <c r="E53" s="764">
        <f>F52</f>
        <v>35000</v>
      </c>
      <c r="F53" s="681"/>
      <c r="G53" s="677"/>
    </row>
    <row r="54" spans="1:7" ht="8.25" customHeight="1" thickBot="1" x14ac:dyDescent="0.3">
      <c r="A54" s="757"/>
      <c r="B54" s="743"/>
      <c r="C54" s="705"/>
      <c r="D54" s="683"/>
      <c r="E54" s="683"/>
      <c r="F54" s="684"/>
      <c r="G54" s="685"/>
    </row>
    <row r="55" spans="1:7" ht="6.75" customHeight="1" x14ac:dyDescent="0.25">
      <c r="A55" s="758"/>
      <c r="B55" s="744"/>
      <c r="C55" s="706"/>
      <c r="D55" s="686"/>
      <c r="E55" s="686"/>
      <c r="F55" s="687"/>
      <c r="G55" s="688"/>
    </row>
    <row r="56" spans="1:7" ht="13.5" customHeight="1" x14ac:dyDescent="0.25">
      <c r="A56" s="759"/>
      <c r="B56" s="745"/>
      <c r="C56" s="707" t="s">
        <v>413</v>
      </c>
      <c r="D56" s="689"/>
      <c r="E56" s="689"/>
      <c r="F56" s="690"/>
      <c r="G56" s="691"/>
    </row>
    <row r="57" spans="1:7" ht="6.75" customHeight="1" thickBot="1" x14ac:dyDescent="0.3">
      <c r="A57" s="760"/>
      <c r="B57" s="746"/>
      <c r="C57" s="708"/>
      <c r="D57" s="692"/>
      <c r="E57" s="692"/>
      <c r="F57" s="693"/>
      <c r="G57" s="694"/>
    </row>
    <row r="58" spans="1:7" x14ac:dyDescent="0.25">
      <c r="A58" s="748" t="s">
        <v>49</v>
      </c>
      <c r="B58" s="730" t="s">
        <v>42</v>
      </c>
      <c r="C58" s="586" t="s">
        <v>50</v>
      </c>
      <c r="D58" s="586" t="s">
        <v>51</v>
      </c>
      <c r="E58" s="589" t="s">
        <v>52</v>
      </c>
      <c r="F58" s="586" t="s">
        <v>53</v>
      </c>
      <c r="G58" s="659" t="s">
        <v>64</v>
      </c>
    </row>
    <row r="59" spans="1:7" ht="13.8" thickBot="1" x14ac:dyDescent="0.3">
      <c r="A59" s="749" t="s">
        <v>54</v>
      </c>
      <c r="B59" s="731" t="s">
        <v>43</v>
      </c>
      <c r="C59" s="660"/>
      <c r="D59" s="660"/>
      <c r="E59" s="661"/>
      <c r="F59" s="695"/>
      <c r="G59" s="670"/>
    </row>
    <row r="60" spans="1:7" x14ac:dyDescent="0.25">
      <c r="A60" s="750"/>
      <c r="B60" s="732"/>
      <c r="C60" s="586"/>
      <c r="D60" s="663"/>
      <c r="E60" s="589"/>
      <c r="F60" s="664"/>
      <c r="G60" s="665"/>
    </row>
    <row r="61" spans="1:7" x14ac:dyDescent="0.25">
      <c r="A61" s="750"/>
      <c r="B61" s="733" t="s">
        <v>83</v>
      </c>
      <c r="C61" s="142" t="s">
        <v>68</v>
      </c>
      <c r="D61" s="666"/>
      <c r="E61" s="144"/>
      <c r="F61" s="667"/>
      <c r="G61" s="665"/>
    </row>
    <row r="62" spans="1:7" ht="13.8" thickBot="1" x14ac:dyDescent="0.3">
      <c r="A62" s="751"/>
      <c r="B62" s="734"/>
      <c r="C62" s="660"/>
      <c r="D62" s="668"/>
      <c r="E62" s="661"/>
      <c r="F62" s="669"/>
      <c r="G62" s="670"/>
    </row>
    <row r="63" spans="1:7" x14ac:dyDescent="0.25">
      <c r="A63" s="752"/>
      <c r="B63" s="735"/>
      <c r="C63" s="699"/>
      <c r="D63" s="671"/>
      <c r="E63" s="672"/>
      <c r="F63" s="673"/>
      <c r="G63" s="674"/>
    </row>
    <row r="64" spans="1:7" ht="25.5" customHeight="1" x14ac:dyDescent="0.25">
      <c r="A64" s="753"/>
      <c r="B64" s="736"/>
      <c r="C64" s="781" t="s">
        <v>414</v>
      </c>
      <c r="D64" s="675"/>
      <c r="E64" s="675"/>
      <c r="F64" s="676"/>
      <c r="G64" s="677"/>
    </row>
    <row r="65" spans="1:7" x14ac:dyDescent="0.25">
      <c r="A65" s="754"/>
      <c r="B65" s="737"/>
      <c r="C65" s="700"/>
      <c r="D65" s="675"/>
      <c r="E65" s="675"/>
      <c r="F65" s="676"/>
      <c r="G65" s="677"/>
    </row>
    <row r="66" spans="1:7" x14ac:dyDescent="0.25">
      <c r="A66" s="756" t="s">
        <v>404</v>
      </c>
      <c r="B66" s="741"/>
      <c r="C66" s="779" t="s">
        <v>418</v>
      </c>
      <c r="D66" s="675"/>
      <c r="E66" s="675"/>
      <c r="F66" s="676"/>
      <c r="G66" s="677"/>
    </row>
    <row r="67" spans="1:7" x14ac:dyDescent="0.25">
      <c r="A67" s="754" t="s">
        <v>986</v>
      </c>
      <c r="B67" s="737"/>
      <c r="C67" s="710" t="s">
        <v>419</v>
      </c>
      <c r="D67" s="161" t="s">
        <v>47</v>
      </c>
      <c r="E67" s="675">
        <v>50</v>
      </c>
      <c r="F67" s="676"/>
      <c r="G67" s="677"/>
    </row>
    <row r="68" spans="1:7" x14ac:dyDescent="0.25">
      <c r="A68" s="754"/>
      <c r="B68" s="737"/>
      <c r="C68" s="702"/>
      <c r="D68" s="679"/>
      <c r="E68" s="675"/>
      <c r="F68" s="676"/>
      <c r="G68" s="677"/>
    </row>
    <row r="69" spans="1:7" x14ac:dyDescent="0.25">
      <c r="A69" s="755" t="s">
        <v>405</v>
      </c>
      <c r="B69" s="738"/>
      <c r="C69" s="779" t="s">
        <v>985</v>
      </c>
      <c r="D69" s="675"/>
      <c r="E69" s="675"/>
      <c r="F69" s="678"/>
      <c r="G69" s="677"/>
    </row>
    <row r="70" spans="1:7" x14ac:dyDescent="0.25">
      <c r="A70" s="754" t="s">
        <v>406</v>
      </c>
      <c r="B70" s="738"/>
      <c r="C70" s="702" t="s">
        <v>421</v>
      </c>
      <c r="D70" s="675" t="s">
        <v>420</v>
      </c>
      <c r="E70" s="675">
        <v>1</v>
      </c>
      <c r="F70" s="676"/>
      <c r="G70" s="677"/>
    </row>
    <row r="71" spans="1:7" x14ac:dyDescent="0.25">
      <c r="A71" s="754" t="s">
        <v>407</v>
      </c>
      <c r="B71" s="737"/>
      <c r="C71" s="702" t="s">
        <v>422</v>
      </c>
      <c r="D71" s="675" t="s">
        <v>420</v>
      </c>
      <c r="E71" s="675">
        <v>1</v>
      </c>
      <c r="F71" s="1016"/>
      <c r="G71" s="677"/>
    </row>
    <row r="72" spans="1:7" ht="22.8" x14ac:dyDescent="0.25">
      <c r="A72" s="754" t="s">
        <v>408</v>
      </c>
      <c r="B72" s="737"/>
      <c r="C72" s="702" t="s">
        <v>423</v>
      </c>
      <c r="D72" s="675" t="s">
        <v>420</v>
      </c>
      <c r="E72" s="675">
        <v>1</v>
      </c>
      <c r="F72" s="676"/>
      <c r="G72" s="677"/>
    </row>
    <row r="73" spans="1:7" x14ac:dyDescent="0.25">
      <c r="A73" s="754" t="s">
        <v>987</v>
      </c>
      <c r="B73" s="737"/>
      <c r="C73" s="702" t="s">
        <v>424</v>
      </c>
      <c r="D73" s="675" t="s">
        <v>420</v>
      </c>
      <c r="E73" s="675">
        <v>1</v>
      </c>
      <c r="F73" s="676"/>
      <c r="G73" s="677"/>
    </row>
    <row r="74" spans="1:7" x14ac:dyDescent="0.25">
      <c r="A74" s="754"/>
      <c r="B74" s="737"/>
      <c r="C74" s="702"/>
      <c r="D74" s="675"/>
      <c r="E74" s="675"/>
      <c r="F74" s="676"/>
      <c r="G74" s="677">
        <f t="shared" ref="G74:G75" si="1">E74*F74</f>
        <v>0</v>
      </c>
    </row>
    <row r="75" spans="1:7" ht="22.8" x14ac:dyDescent="0.25">
      <c r="A75" s="755" t="s">
        <v>409</v>
      </c>
      <c r="B75" s="741"/>
      <c r="C75" s="704" t="s">
        <v>958</v>
      </c>
      <c r="D75" s="675" t="s">
        <v>410</v>
      </c>
      <c r="E75" s="675">
        <v>1</v>
      </c>
      <c r="F75" s="678">
        <v>50000</v>
      </c>
      <c r="G75" s="677">
        <f t="shared" si="1"/>
        <v>50000</v>
      </c>
    </row>
    <row r="76" spans="1:7" ht="24" x14ac:dyDescent="0.25">
      <c r="A76" s="755" t="s">
        <v>412</v>
      </c>
      <c r="B76" s="737"/>
      <c r="C76" s="704" t="s">
        <v>425</v>
      </c>
      <c r="D76" s="681" t="s">
        <v>411</v>
      </c>
      <c r="E76" s="351">
        <f>F75</f>
        <v>50000</v>
      </c>
      <c r="F76" s="1019"/>
      <c r="G76" s="677"/>
    </row>
    <row r="77" spans="1:7" x14ac:dyDescent="0.25">
      <c r="A77" s="755"/>
      <c r="B77" s="737"/>
      <c r="C77" s="702"/>
      <c r="D77" s="675"/>
      <c r="E77" s="675"/>
      <c r="F77" s="678"/>
      <c r="G77" s="677"/>
    </row>
    <row r="78" spans="1:7" ht="23.4" x14ac:dyDescent="0.25">
      <c r="A78" s="755" t="s">
        <v>417</v>
      </c>
      <c r="B78" s="766" t="s">
        <v>959</v>
      </c>
      <c r="C78" s="767" t="s">
        <v>960</v>
      </c>
      <c r="D78" s="768" t="s">
        <v>961</v>
      </c>
      <c r="E78" s="768">
        <v>15</v>
      </c>
      <c r="F78" s="678"/>
      <c r="G78" s="677"/>
    </row>
    <row r="79" spans="1:7" x14ac:dyDescent="0.25">
      <c r="A79" s="755"/>
      <c r="B79" s="769"/>
      <c r="C79" s="288"/>
      <c r="D79" s="681"/>
      <c r="E79" s="770"/>
      <c r="F79" s="678"/>
      <c r="G79" s="677"/>
    </row>
    <row r="80" spans="1:7" ht="22.8" x14ac:dyDescent="0.25">
      <c r="A80" s="755" t="s">
        <v>988</v>
      </c>
      <c r="B80" s="769"/>
      <c r="C80" s="288" t="s">
        <v>962</v>
      </c>
      <c r="D80" s="681" t="s">
        <v>65</v>
      </c>
      <c r="E80" s="770">
        <v>1</v>
      </c>
      <c r="F80" s="678"/>
      <c r="G80" s="677"/>
    </row>
    <row r="81" spans="1:7" x14ac:dyDescent="0.25">
      <c r="A81" s="755"/>
      <c r="B81" s="737"/>
      <c r="C81" s="709"/>
      <c r="D81" s="675"/>
      <c r="E81" s="675"/>
      <c r="F81" s="678"/>
      <c r="G81" s="677"/>
    </row>
    <row r="82" spans="1:7" x14ac:dyDescent="0.25">
      <c r="A82" s="756" t="s">
        <v>989</v>
      </c>
      <c r="B82" s="771" t="s">
        <v>963</v>
      </c>
      <c r="C82" s="772" t="s">
        <v>964</v>
      </c>
      <c r="D82" s="624"/>
      <c r="E82" s="624"/>
      <c r="F82" s="773"/>
      <c r="G82" s="774"/>
    </row>
    <row r="83" spans="1:7" x14ac:dyDescent="0.25">
      <c r="A83" s="755" t="s">
        <v>990</v>
      </c>
      <c r="B83" s="771"/>
      <c r="C83" s="775" t="s">
        <v>965</v>
      </c>
      <c r="D83" s="624"/>
      <c r="E83" s="624"/>
      <c r="F83" s="773"/>
      <c r="G83" s="774"/>
    </row>
    <row r="84" spans="1:7" x14ac:dyDescent="0.25">
      <c r="A84" s="755" t="s">
        <v>991</v>
      </c>
      <c r="B84" s="166"/>
      <c r="C84" s="776" t="s">
        <v>966</v>
      </c>
      <c r="D84" s="777"/>
      <c r="E84" s="624"/>
      <c r="F84" s="773"/>
      <c r="G84" s="774"/>
    </row>
    <row r="85" spans="1:7" x14ac:dyDescent="0.25">
      <c r="A85" s="755" t="s">
        <v>992</v>
      </c>
      <c r="B85" s="166"/>
      <c r="C85" s="776" t="s">
        <v>448</v>
      </c>
      <c r="D85" s="777" t="s">
        <v>967</v>
      </c>
      <c r="E85" s="765">
        <v>1</v>
      </c>
      <c r="F85" s="1017"/>
      <c r="G85" s="780" t="s">
        <v>416</v>
      </c>
    </row>
    <row r="86" spans="1:7" x14ac:dyDescent="0.25">
      <c r="A86" s="755" t="s">
        <v>993</v>
      </c>
      <c r="B86" s="166"/>
      <c r="C86" s="776" t="s">
        <v>968</v>
      </c>
      <c r="D86" s="777" t="s">
        <v>967</v>
      </c>
      <c r="E86" s="765">
        <v>1</v>
      </c>
      <c r="F86" s="1017"/>
      <c r="G86" s="780" t="s">
        <v>416</v>
      </c>
    </row>
    <row r="87" spans="1:7" x14ac:dyDescent="0.25">
      <c r="A87" s="755" t="s">
        <v>994</v>
      </c>
      <c r="B87" s="166"/>
      <c r="C87" s="776" t="s">
        <v>451</v>
      </c>
      <c r="D87" s="777" t="s">
        <v>967</v>
      </c>
      <c r="E87" s="765">
        <v>1</v>
      </c>
      <c r="F87" s="1017"/>
      <c r="G87" s="780" t="s">
        <v>416</v>
      </c>
    </row>
    <row r="88" spans="1:7" x14ac:dyDescent="0.25">
      <c r="A88" s="755" t="s">
        <v>995</v>
      </c>
      <c r="B88" s="166"/>
      <c r="C88" s="776" t="s">
        <v>452</v>
      </c>
      <c r="D88" s="777" t="s">
        <v>967</v>
      </c>
      <c r="E88" s="765">
        <v>1</v>
      </c>
      <c r="F88" s="1017"/>
      <c r="G88" s="780" t="s">
        <v>416</v>
      </c>
    </row>
    <row r="89" spans="1:7" x14ac:dyDescent="0.25">
      <c r="A89" s="755" t="s">
        <v>996</v>
      </c>
      <c r="B89" s="166"/>
      <c r="C89" s="776" t="s">
        <v>453</v>
      </c>
      <c r="D89" s="777" t="s">
        <v>967</v>
      </c>
      <c r="E89" s="765">
        <v>1</v>
      </c>
      <c r="F89" s="1017"/>
      <c r="G89" s="780" t="s">
        <v>416</v>
      </c>
    </row>
    <row r="90" spans="1:7" x14ac:dyDescent="0.25">
      <c r="A90" s="755" t="s">
        <v>997</v>
      </c>
      <c r="B90" s="166"/>
      <c r="C90" s="776" t="s">
        <v>454</v>
      </c>
      <c r="D90" s="777" t="s">
        <v>967</v>
      </c>
      <c r="E90" s="765">
        <v>1</v>
      </c>
      <c r="F90" s="1017"/>
      <c r="G90" s="780" t="s">
        <v>416</v>
      </c>
    </row>
    <row r="91" spans="1:7" x14ac:dyDescent="0.25">
      <c r="A91" s="755" t="s">
        <v>998</v>
      </c>
      <c r="B91" s="166"/>
      <c r="C91" s="776" t="s">
        <v>455</v>
      </c>
      <c r="D91" s="777" t="s">
        <v>967</v>
      </c>
      <c r="E91" s="765">
        <v>1</v>
      </c>
      <c r="F91" s="1017"/>
      <c r="G91" s="780" t="s">
        <v>416</v>
      </c>
    </row>
    <row r="92" spans="1:7" x14ac:dyDescent="0.25">
      <c r="A92" s="755" t="s">
        <v>999</v>
      </c>
      <c r="B92" s="166"/>
      <c r="C92" s="776" t="s">
        <v>456</v>
      </c>
      <c r="D92" s="777" t="s">
        <v>967</v>
      </c>
      <c r="E92" s="765">
        <v>1</v>
      </c>
      <c r="F92" s="1017"/>
      <c r="G92" s="780" t="s">
        <v>416</v>
      </c>
    </row>
    <row r="93" spans="1:7" x14ac:dyDescent="0.25">
      <c r="A93" s="755" t="s">
        <v>1000</v>
      </c>
      <c r="B93" s="166"/>
      <c r="C93" s="776" t="s">
        <v>458</v>
      </c>
      <c r="D93" s="777" t="s">
        <v>967</v>
      </c>
      <c r="E93" s="765">
        <v>1</v>
      </c>
      <c r="F93" s="1017"/>
      <c r="G93" s="780" t="s">
        <v>416</v>
      </c>
    </row>
    <row r="94" spans="1:7" x14ac:dyDescent="0.25">
      <c r="A94" s="755" t="s">
        <v>1001</v>
      </c>
      <c r="B94" s="166"/>
      <c r="C94" s="776" t="s">
        <v>969</v>
      </c>
      <c r="D94" s="777" t="s">
        <v>967</v>
      </c>
      <c r="E94" s="765">
        <v>1</v>
      </c>
      <c r="F94" s="1017"/>
      <c r="G94" s="780" t="s">
        <v>416</v>
      </c>
    </row>
    <row r="95" spans="1:7" x14ac:dyDescent="0.25">
      <c r="A95" s="755"/>
      <c r="B95" s="166"/>
      <c r="C95" s="776"/>
      <c r="D95" s="777"/>
      <c r="E95" s="765"/>
      <c r="F95" s="1017"/>
      <c r="G95" s="780"/>
    </row>
    <row r="96" spans="1:7" x14ac:dyDescent="0.25">
      <c r="A96" s="755" t="s">
        <v>1002</v>
      </c>
      <c r="B96" s="166"/>
      <c r="C96" s="778" t="s">
        <v>970</v>
      </c>
      <c r="D96" s="777"/>
      <c r="E96" s="765"/>
      <c r="F96" s="1017"/>
      <c r="G96" s="780"/>
    </row>
    <row r="97" spans="1:7" x14ac:dyDescent="0.25">
      <c r="A97" s="755" t="s">
        <v>1003</v>
      </c>
      <c r="B97" s="166"/>
      <c r="C97" s="776" t="s">
        <v>971</v>
      </c>
      <c r="D97" s="777"/>
      <c r="E97" s="765"/>
      <c r="F97" s="1017"/>
      <c r="G97" s="780"/>
    </row>
    <row r="98" spans="1:7" x14ac:dyDescent="0.25">
      <c r="A98" s="755" t="s">
        <v>1004</v>
      </c>
      <c r="B98" s="166"/>
      <c r="C98" s="776" t="s">
        <v>972</v>
      </c>
      <c r="D98" s="777" t="s">
        <v>967</v>
      </c>
      <c r="E98" s="765">
        <v>1</v>
      </c>
      <c r="F98" s="1017"/>
      <c r="G98" s="780" t="s">
        <v>416</v>
      </c>
    </row>
    <row r="99" spans="1:7" x14ac:dyDescent="0.25">
      <c r="A99" s="755" t="s">
        <v>1005</v>
      </c>
      <c r="B99" s="166"/>
      <c r="C99" s="776" t="s">
        <v>973</v>
      </c>
      <c r="D99" s="777" t="s">
        <v>967</v>
      </c>
      <c r="E99" s="765">
        <v>1</v>
      </c>
      <c r="F99" s="1017"/>
      <c r="G99" s="780" t="s">
        <v>416</v>
      </c>
    </row>
    <row r="100" spans="1:7" x14ac:dyDescent="0.25">
      <c r="A100" s="755" t="s">
        <v>1006</v>
      </c>
      <c r="B100" s="166"/>
      <c r="C100" s="776" t="s">
        <v>974</v>
      </c>
      <c r="D100" s="777" t="s">
        <v>967</v>
      </c>
      <c r="E100" s="765">
        <v>1</v>
      </c>
      <c r="F100" s="1017"/>
      <c r="G100" s="780" t="s">
        <v>416</v>
      </c>
    </row>
    <row r="101" spans="1:7" x14ac:dyDescent="0.25">
      <c r="A101" s="755" t="s">
        <v>1007</v>
      </c>
      <c r="B101" s="166"/>
      <c r="C101" s="776" t="s">
        <v>975</v>
      </c>
      <c r="D101" s="777" t="s">
        <v>967</v>
      </c>
      <c r="E101" s="765">
        <v>1</v>
      </c>
      <c r="F101" s="1017"/>
      <c r="G101" s="780" t="s">
        <v>416</v>
      </c>
    </row>
    <row r="102" spans="1:7" x14ac:dyDescent="0.25">
      <c r="A102" s="755" t="s">
        <v>1008</v>
      </c>
      <c r="B102" s="166"/>
      <c r="C102" s="776" t="s">
        <v>976</v>
      </c>
      <c r="D102" s="777" t="s">
        <v>967</v>
      </c>
      <c r="E102" s="765">
        <v>1</v>
      </c>
      <c r="F102" s="1017"/>
      <c r="G102" s="780" t="s">
        <v>416</v>
      </c>
    </row>
    <row r="103" spans="1:7" x14ac:dyDescent="0.25">
      <c r="A103" s="755" t="s">
        <v>1009</v>
      </c>
      <c r="B103" s="166"/>
      <c r="C103" s="776" t="s">
        <v>977</v>
      </c>
      <c r="D103" s="777" t="s">
        <v>967</v>
      </c>
      <c r="E103" s="765">
        <v>1</v>
      </c>
      <c r="F103" s="1017"/>
      <c r="G103" s="780" t="s">
        <v>416</v>
      </c>
    </row>
    <row r="104" spans="1:7" x14ac:dyDescent="0.25">
      <c r="A104" s="755" t="s">
        <v>1010</v>
      </c>
      <c r="B104" s="166"/>
      <c r="C104" s="776" t="s">
        <v>978</v>
      </c>
      <c r="D104" s="777" t="s">
        <v>967</v>
      </c>
      <c r="E104" s="765">
        <v>1</v>
      </c>
      <c r="F104" s="1017"/>
      <c r="G104" s="780" t="s">
        <v>416</v>
      </c>
    </row>
    <row r="105" spans="1:7" x14ac:dyDescent="0.25">
      <c r="A105" s="755" t="s">
        <v>1011</v>
      </c>
      <c r="B105" s="166"/>
      <c r="C105" s="776" t="s">
        <v>979</v>
      </c>
      <c r="D105" s="777" t="s">
        <v>967</v>
      </c>
      <c r="E105" s="765">
        <v>1</v>
      </c>
      <c r="F105" s="1017"/>
      <c r="G105" s="780" t="s">
        <v>416</v>
      </c>
    </row>
    <row r="106" spans="1:7" x14ac:dyDescent="0.25">
      <c r="A106" s="755" t="s">
        <v>1012</v>
      </c>
      <c r="B106" s="166"/>
      <c r="C106" s="776" t="s">
        <v>980</v>
      </c>
      <c r="D106" s="777" t="s">
        <v>967</v>
      </c>
      <c r="E106" s="765">
        <v>1</v>
      </c>
      <c r="F106" s="1017"/>
      <c r="G106" s="780" t="s">
        <v>416</v>
      </c>
    </row>
    <row r="107" spans="1:7" ht="22.8" x14ac:dyDescent="0.25">
      <c r="A107" s="755" t="s">
        <v>1013</v>
      </c>
      <c r="B107" s="166"/>
      <c r="C107" s="776" t="s">
        <v>981</v>
      </c>
      <c r="D107" s="777" t="s">
        <v>967</v>
      </c>
      <c r="E107" s="765">
        <v>1</v>
      </c>
      <c r="F107" s="1017"/>
      <c r="G107" s="780" t="s">
        <v>416</v>
      </c>
    </row>
    <row r="108" spans="1:7" x14ac:dyDescent="0.25">
      <c r="A108" s="755" t="s">
        <v>1014</v>
      </c>
      <c r="B108" s="166"/>
      <c r="C108" s="776" t="s">
        <v>982</v>
      </c>
      <c r="D108" s="777" t="s">
        <v>967</v>
      </c>
      <c r="E108" s="765">
        <v>1</v>
      </c>
      <c r="F108" s="1017"/>
      <c r="G108" s="780" t="s">
        <v>416</v>
      </c>
    </row>
    <row r="109" spans="1:7" x14ac:dyDescent="0.25">
      <c r="A109" s="755" t="s">
        <v>1015</v>
      </c>
      <c r="B109" s="166"/>
      <c r="C109" s="776" t="s">
        <v>983</v>
      </c>
      <c r="D109" s="777" t="s">
        <v>967</v>
      </c>
      <c r="E109" s="765">
        <v>1</v>
      </c>
      <c r="F109" s="1017"/>
      <c r="G109" s="780" t="s">
        <v>416</v>
      </c>
    </row>
    <row r="110" spans="1:7" x14ac:dyDescent="0.25">
      <c r="A110" s="755" t="s">
        <v>1016</v>
      </c>
      <c r="B110" s="166"/>
      <c r="C110" s="776" t="s">
        <v>984</v>
      </c>
      <c r="D110" s="777" t="s">
        <v>967</v>
      </c>
      <c r="E110" s="765">
        <v>1</v>
      </c>
      <c r="F110" s="1017"/>
      <c r="G110" s="780" t="s">
        <v>416</v>
      </c>
    </row>
    <row r="111" spans="1:7" x14ac:dyDescent="0.25">
      <c r="A111" s="755"/>
      <c r="B111" s="166"/>
      <c r="C111" s="166"/>
      <c r="D111" s="624"/>
      <c r="E111" s="624"/>
      <c r="F111" s="773"/>
      <c r="G111" s="774"/>
    </row>
    <row r="112" spans="1:7" x14ac:dyDescent="0.25">
      <c r="A112" s="755"/>
      <c r="B112" s="741"/>
      <c r="C112" s="704"/>
      <c r="D112" s="681"/>
      <c r="E112" s="681"/>
      <c r="F112" s="680"/>
      <c r="G112" s="682"/>
    </row>
    <row r="113" spans="1:7" ht="13.8" thickBot="1" x14ac:dyDescent="0.3">
      <c r="A113" s="757"/>
      <c r="B113" s="743"/>
      <c r="C113" s="705"/>
      <c r="D113" s="683"/>
      <c r="E113" s="683"/>
      <c r="F113" s="684"/>
      <c r="G113" s="685"/>
    </row>
    <row r="114" spans="1:7" x14ac:dyDescent="0.25">
      <c r="A114" s="758"/>
      <c r="B114" s="744"/>
      <c r="C114" s="706"/>
      <c r="D114" s="686"/>
      <c r="E114" s="686"/>
      <c r="F114" s="687"/>
      <c r="G114" s="688"/>
    </row>
    <row r="115" spans="1:7" x14ac:dyDescent="0.25">
      <c r="A115" s="759"/>
      <c r="B115" s="745"/>
      <c r="C115" s="707" t="s">
        <v>46</v>
      </c>
      <c r="D115" s="689"/>
      <c r="E115" s="689"/>
      <c r="F115" s="690"/>
      <c r="G115" s="691"/>
    </row>
    <row r="116" spans="1:7" ht="13.8" thickBot="1" x14ac:dyDescent="0.3">
      <c r="A116" s="760"/>
      <c r="B116" s="746"/>
      <c r="C116" s="708"/>
      <c r="D116" s="692"/>
      <c r="E116" s="692"/>
      <c r="F116" s="693"/>
      <c r="G116" s="694"/>
    </row>
    <row r="118" spans="1:7" x14ac:dyDescent="0.25">
      <c r="G118" s="697"/>
    </row>
  </sheetData>
  <customSheetViews>
    <customSheetView guid="{E7EE5462-5085-4AFA-B0E7-ACEF3FD4BD46}" scale="150" showPageBreaks="1" zeroValues="0" printArea="1" view="pageBreakPreview">
      <selection activeCell="F49" sqref="F49"/>
      <rowBreaks count="1" manualBreakCount="1">
        <brk id="57" max="10" man="1"/>
      </rowBreaks>
      <pageMargins left="0" right="0" top="0" bottom="0" header="0.51181102362204722" footer="0.51181102362204722"/>
      <printOptions horizontalCentered="1" verticalCentered="1"/>
      <pageSetup paperSize="9" scale="76" firstPageNumber="32" orientation="portrait" useFirstPageNumber="1" horizontalDpi="4294967293" verticalDpi="300" r:id="rId1"/>
      <headerFooter alignWithMargins="0">
        <oddFooter>&amp;CC&amp;P of C86</oddFooter>
      </headerFooter>
    </customSheetView>
    <customSheetView guid="{BC8C37C8-8E80-4CC8-91CA-8C32C70C60C4}" scale="150" showPageBreaks="1" zeroValues="0" printArea="1" view="pageBreakPreview" topLeftCell="A81">
      <selection activeCell="C117" sqref="C117"/>
      <rowBreaks count="1" manualBreakCount="1">
        <brk id="61" max="10" man="1"/>
      </rowBreaks>
      <pageMargins left="0" right="0" top="0" bottom="0" header="0.51181102362204722" footer="0.51181102362204722"/>
      <printOptions horizontalCentered="1" verticalCentered="1"/>
      <pageSetup paperSize="9" scale="76" firstPageNumber="48" orientation="portrait" useFirstPageNumber="1" horizontalDpi="4294967293" verticalDpi="300" r:id="rId2"/>
      <headerFooter alignWithMargins="0">
        <oddFooter>Page &amp;P</oddFooter>
      </headerFooter>
    </customSheetView>
    <customSheetView guid="{875007EF-0453-4591-A772-2EE7302F3B85}" showPageBreaks="1" zeroValues="0" printArea="1" view="pageBreakPreview" topLeftCell="A103">
      <selection activeCell="D26" sqref="D26"/>
      <rowBreaks count="1" manualBreakCount="1">
        <brk id="62" min="1" max="7" man="1"/>
      </rowBreaks>
      <pageMargins left="0" right="0" top="0" bottom="0" header="0.51181102362204722" footer="0.51181102362204722"/>
      <printOptions horizontalCentered="1" verticalCentered="1"/>
      <pageSetup paperSize="9" scale="77" firstPageNumber="57" orientation="portrait" useFirstPageNumber="1" horizontalDpi="4294967293" verticalDpi="300" r:id="rId3"/>
      <headerFooter alignWithMargins="0">
        <oddFooter>Page &amp;P</oddFooter>
      </headerFooter>
    </customSheetView>
    <customSheetView guid="{85159366-3B40-433F-AF95-DBF9DC77139A}" scale="175" showPageBreaks="1" printArea="1" topLeftCell="A22">
      <selection activeCell="B39" sqref="B39:B44"/>
      <pageMargins left="0.59055118110236227" right="0.39370078740157483" top="0.78740157480314965" bottom="0.78740157480314965" header="0.51181102362204722" footer="0.51181102362204722"/>
      <pageSetup paperSize="9" scale="86" orientation="portrait" horizontalDpi="4294967293" verticalDpi="300" r:id="rId4"/>
      <headerFooter alignWithMargins="0">
        <oddFooter>&amp;L&amp;8Sekhukhune SI BOQ&amp;C&amp;8Page &amp;P of &amp;N</oddFooter>
      </headerFooter>
    </customSheetView>
    <customSheetView guid="{5FFF03BB-C158-47E9-AD08-BBFF3492D689}" showPageBreaks="1" zeroValues="0" printArea="1" view="pageBreakPreview">
      <selection activeCell="D26" sqref="D26"/>
      <rowBreaks count="1" manualBreakCount="1">
        <brk id="62" min="1" max="7" man="1"/>
      </rowBreaks>
      <pageMargins left="0" right="0" top="0" bottom="0" header="0.51181102362204722" footer="0.51181102362204722"/>
      <printOptions horizontalCentered="1" verticalCentered="1"/>
      <pageSetup paperSize="9" scale="77" firstPageNumber="57" orientation="portrait" useFirstPageNumber="1" horizontalDpi="4294967293" verticalDpi="300" r:id="rId5"/>
      <headerFooter alignWithMargins="0">
        <oddFooter>Page &amp;P</oddFooter>
      </headerFooter>
    </customSheetView>
    <customSheetView guid="{573374B7-DAD5-467E-B0ED-E49C3D2A1B52}" showPageBreaks="1" zeroValues="0" printArea="1" view="pageBreakPreview" topLeftCell="A79">
      <selection activeCell="G92" sqref="G92"/>
      <rowBreaks count="1" manualBreakCount="1">
        <brk id="62" min="1" max="7" man="1"/>
      </rowBreaks>
      <pageMargins left="0" right="0" top="0" bottom="0" header="0.51181102362204722" footer="0.51181102362204722"/>
      <printOptions horizontalCentered="1" verticalCentered="1"/>
      <pageSetup paperSize="9" scale="77" firstPageNumber="48" orientation="portrait" useFirstPageNumber="1" horizontalDpi="4294967293" verticalDpi="300" r:id="rId6"/>
      <headerFooter alignWithMargins="0">
        <oddFooter>Page &amp;P</oddFooter>
      </headerFooter>
    </customSheetView>
    <customSheetView guid="{C3B3FDA1-B636-405B-B9E8-7D9BA09E0A5F}" showPageBreaks="1" zeroValues="0" printArea="1" hiddenColumns="1" view="pageBreakPreview" topLeftCell="A4">
      <selection activeCell="D16" sqref="D16"/>
      <rowBreaks count="1" manualBreakCount="1">
        <brk id="62" min="1" max="11" man="1"/>
      </rowBreaks>
      <pageMargins left="0" right="0" top="0" bottom="0" header="0.51181102362204722" footer="0.51181102362204722"/>
      <printOptions horizontalCentered="1" verticalCentered="1"/>
      <pageSetup paperSize="9" scale="77" firstPageNumber="48" orientation="portrait" useFirstPageNumber="1" horizontalDpi="4294967293" verticalDpi="300" r:id="rId7"/>
      <headerFooter alignWithMargins="0">
        <oddFooter>Page &amp;P</oddFooter>
      </headerFooter>
    </customSheetView>
    <customSheetView guid="{2786F615-E2A6-496D-92C4-3CE38C7FA450}" scale="150" showPageBreaks="1" zeroValues="0" printArea="1" view="pageBreakPreview" topLeftCell="A40">
      <selection activeCell="C42" sqref="C42"/>
      <rowBreaks count="1" manualBreakCount="1">
        <brk id="57" max="10" man="1"/>
      </rowBreaks>
      <pageMargins left="0" right="0" top="0" bottom="0" header="0.51181102362204722" footer="0.51181102362204722"/>
      <printOptions horizontalCentered="1" verticalCentered="1"/>
      <pageSetup paperSize="9" scale="76" firstPageNumber="31" orientation="portrait" useFirstPageNumber="1" horizontalDpi="4294967293" verticalDpi="300" r:id="rId8"/>
      <headerFooter alignWithMargins="0">
        <oddFooter>&amp;CC&amp;P of C88</oddFooter>
      </headerFooter>
    </customSheetView>
    <customSheetView guid="{9DFE2180-DC46-486F-BBDE-EAB64F25D88C}" scale="150" showPageBreaks="1" zeroValues="0" printArea="1" view="pageBreakPreview">
      <selection activeCell="F49" sqref="F49"/>
      <rowBreaks count="1" manualBreakCount="1">
        <brk id="57" max="10" man="1"/>
      </rowBreaks>
      <pageMargins left="0" right="0" top="0" bottom="0" header="0.51181102362204722" footer="0.51181102362204722"/>
      <printOptions horizontalCentered="1" verticalCentered="1"/>
      <pageSetup paperSize="9" scale="76" firstPageNumber="32" orientation="portrait" useFirstPageNumber="1" horizontalDpi="4294967293" verticalDpi="300" r:id="rId9"/>
      <headerFooter alignWithMargins="0">
        <oddFooter>&amp;CC&amp;P of C86</oddFooter>
      </headerFooter>
    </customSheetView>
  </customSheetViews>
  <mergeCells count="2">
    <mergeCell ref="A2:E2"/>
    <mergeCell ref="A3:E3"/>
  </mergeCells>
  <phoneticPr fontId="2" type="noConversion"/>
  <printOptions horizontalCentered="1" verticalCentered="1"/>
  <pageMargins left="0" right="0" top="0" bottom="0" header="0.51181102362204722" footer="0.51181102362204722"/>
  <pageSetup paperSize="9" scale="76" firstPageNumber="32" orientation="portrait" useFirstPageNumber="1" horizontalDpi="4294967293" verticalDpi="300" r:id="rId10"/>
  <headerFooter alignWithMargins="0">
    <oddFooter>&amp;CC&amp;P of C86</oddFooter>
  </headerFooter>
  <rowBreaks count="1" manualBreakCount="1">
    <brk id="5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4"/>
  </sheetPr>
  <dimension ref="B2:H58"/>
  <sheetViews>
    <sheetView showZeros="0" view="pageBreakPreview" zoomScale="130" zoomScaleNormal="186" zoomScaleSheetLayoutView="130" workbookViewId="0">
      <selection activeCell="G33" sqref="G33:H41"/>
    </sheetView>
  </sheetViews>
  <sheetFormatPr defaultRowHeight="13.2" x14ac:dyDescent="0.25"/>
  <cols>
    <col min="1" max="1" width="2.5546875" customWidth="1"/>
    <col min="2" max="2" width="8.5546875" style="1" customWidth="1"/>
    <col min="3" max="3" width="13.5546875" style="138" customWidth="1"/>
    <col min="4" max="4" width="41.5546875" style="1" customWidth="1"/>
    <col min="5" max="5" width="8.5546875" style="14" customWidth="1"/>
    <col min="6" max="6" width="8.5546875" style="6" customWidth="1"/>
    <col min="7" max="8" width="10.44140625" bestFit="1" customWidth="1"/>
  </cols>
  <sheetData>
    <row r="2" spans="2:8" ht="13.8" x14ac:dyDescent="0.25">
      <c r="B2" s="1046" t="s">
        <v>911</v>
      </c>
      <c r="C2" s="1046"/>
      <c r="D2" s="1046"/>
      <c r="E2" s="1046"/>
      <c r="F2" s="1046"/>
    </row>
    <row r="3" spans="2:8" ht="19.5" customHeight="1" x14ac:dyDescent="0.25">
      <c r="B3" s="1043" t="s">
        <v>1018</v>
      </c>
      <c r="C3" s="1043"/>
      <c r="D3" s="1043"/>
      <c r="E3" s="1043"/>
      <c r="F3" s="1043"/>
    </row>
    <row r="4" spans="2:8" ht="13.8" thickBot="1" x14ac:dyDescent="0.3"/>
    <row r="5" spans="2:8" x14ac:dyDescent="0.25">
      <c r="B5" s="50" t="s">
        <v>49</v>
      </c>
      <c r="C5" s="66" t="s">
        <v>42</v>
      </c>
      <c r="D5" s="51" t="s">
        <v>50</v>
      </c>
      <c r="E5" s="51" t="s">
        <v>51</v>
      </c>
      <c r="F5" s="52" t="s">
        <v>52</v>
      </c>
      <c r="G5" s="51" t="s">
        <v>53</v>
      </c>
      <c r="H5" s="54" t="s">
        <v>64</v>
      </c>
    </row>
    <row r="6" spans="2:8" ht="13.8" thickBot="1" x14ac:dyDescent="0.3">
      <c r="B6" s="59" t="s">
        <v>54</v>
      </c>
      <c r="C6" s="67" t="s">
        <v>43</v>
      </c>
      <c r="D6" s="55"/>
      <c r="E6" s="55"/>
      <c r="F6" s="56"/>
      <c r="G6" s="629"/>
      <c r="H6" s="629"/>
    </row>
    <row r="7" spans="2:8" x14ac:dyDescent="0.25">
      <c r="B7" s="71"/>
      <c r="C7" s="135"/>
      <c r="D7" s="51"/>
      <c r="E7" s="84"/>
      <c r="F7" s="52"/>
      <c r="G7" s="80"/>
      <c r="H7" s="74"/>
    </row>
    <row r="8" spans="2:8" ht="26.4" x14ac:dyDescent="0.25">
      <c r="B8" s="71"/>
      <c r="C8" s="341" t="s">
        <v>99</v>
      </c>
      <c r="D8" s="142" t="s">
        <v>22</v>
      </c>
      <c r="E8" s="83"/>
      <c r="F8" s="171"/>
      <c r="G8" s="81"/>
      <c r="H8" s="74"/>
    </row>
    <row r="9" spans="2:8" ht="13.8" thickBot="1" x14ac:dyDescent="0.3">
      <c r="B9" s="75"/>
      <c r="C9" s="136"/>
      <c r="D9" s="55"/>
      <c r="E9" s="85"/>
      <c r="F9" s="56"/>
      <c r="G9" s="82"/>
      <c r="H9" s="58"/>
    </row>
    <row r="10" spans="2:8" x14ac:dyDescent="0.25">
      <c r="B10" s="280"/>
      <c r="C10" s="281"/>
      <c r="D10" s="282"/>
      <c r="E10" s="283"/>
      <c r="F10" s="287"/>
      <c r="G10" s="289"/>
      <c r="H10" s="192"/>
    </row>
    <row r="11" spans="2:8" x14ac:dyDescent="0.25">
      <c r="B11" s="782" t="s">
        <v>6</v>
      </c>
      <c r="C11" s="783"/>
      <c r="D11" s="784" t="s">
        <v>7</v>
      </c>
      <c r="E11" s="785"/>
      <c r="F11" s="785"/>
      <c r="G11" s="786"/>
      <c r="H11" s="787"/>
    </row>
    <row r="12" spans="2:8" ht="22.8" x14ac:dyDescent="0.25">
      <c r="B12" s="788" t="s">
        <v>70</v>
      </c>
      <c r="C12" s="789"/>
      <c r="D12" s="790" t="s">
        <v>8</v>
      </c>
      <c r="E12" s="791" t="s">
        <v>65</v>
      </c>
      <c r="F12" s="792">
        <v>1</v>
      </c>
      <c r="G12" s="645"/>
      <c r="H12" s="793"/>
    </row>
    <row r="13" spans="2:8" x14ac:dyDescent="0.25">
      <c r="B13" s="788"/>
      <c r="C13" s="789"/>
      <c r="D13" s="790"/>
      <c r="E13" s="791"/>
      <c r="F13" s="792"/>
      <c r="G13" s="645"/>
      <c r="H13" s="793"/>
    </row>
    <row r="14" spans="2:8" x14ac:dyDescent="0.25">
      <c r="B14" s="794" t="s">
        <v>71</v>
      </c>
      <c r="C14" s="795"/>
      <c r="D14" s="796" t="s">
        <v>633</v>
      </c>
      <c r="E14" s="797"/>
      <c r="F14" s="797"/>
      <c r="G14" s="645"/>
      <c r="H14" s="793"/>
    </row>
    <row r="15" spans="2:8" x14ac:dyDescent="0.25">
      <c r="B15" s="798" t="s">
        <v>72</v>
      </c>
      <c r="C15" s="799"/>
      <c r="D15" s="800" t="s">
        <v>1019</v>
      </c>
      <c r="E15" s="801" t="s">
        <v>47</v>
      </c>
      <c r="F15" s="765">
        <v>150</v>
      </c>
      <c r="G15" s="645"/>
      <c r="H15" s="793"/>
    </row>
    <row r="16" spans="2:8" ht="22.8" x14ac:dyDescent="0.25">
      <c r="B16" s="798" t="s">
        <v>104</v>
      </c>
      <c r="C16" s="799"/>
      <c r="D16" s="800" t="s">
        <v>1020</v>
      </c>
      <c r="E16" s="801" t="s">
        <v>47</v>
      </c>
      <c r="F16" s="765">
        <v>90</v>
      </c>
      <c r="G16" s="645"/>
      <c r="H16" s="793"/>
    </row>
    <row r="17" spans="2:8" x14ac:dyDescent="0.25">
      <c r="B17" s="798" t="s">
        <v>105</v>
      </c>
      <c r="C17" s="799"/>
      <c r="D17" s="800" t="s">
        <v>1021</v>
      </c>
      <c r="E17" s="801" t="s">
        <v>47</v>
      </c>
      <c r="F17" s="765">
        <v>90</v>
      </c>
      <c r="G17" s="645"/>
      <c r="H17" s="793"/>
    </row>
    <row r="18" spans="2:8" ht="25.5" customHeight="1" x14ac:dyDescent="0.25">
      <c r="B18" s="798" t="s">
        <v>106</v>
      </c>
      <c r="C18" s="799"/>
      <c r="D18" s="800" t="s">
        <v>9</v>
      </c>
      <c r="E18" s="801" t="s">
        <v>47</v>
      </c>
      <c r="F18" s="765">
        <v>255</v>
      </c>
      <c r="G18" s="645"/>
      <c r="H18" s="793"/>
    </row>
    <row r="19" spans="2:8" x14ac:dyDescent="0.25">
      <c r="B19" s="798"/>
      <c r="C19" s="799"/>
      <c r="D19" s="800"/>
      <c r="E19" s="801"/>
      <c r="F19" s="765"/>
      <c r="G19" s="645"/>
      <c r="H19" s="793"/>
    </row>
    <row r="20" spans="2:8" x14ac:dyDescent="0.25">
      <c r="B20" s="802" t="s">
        <v>73</v>
      </c>
      <c r="C20" s="795"/>
      <c r="D20" s="796" t="s">
        <v>17</v>
      </c>
      <c r="E20" s="792"/>
      <c r="F20" s="792"/>
      <c r="G20" s="645"/>
      <c r="H20" s="793"/>
    </row>
    <row r="21" spans="2:8" ht="22.8" x14ac:dyDescent="0.25">
      <c r="B21" s="803" t="s">
        <v>74</v>
      </c>
      <c r="C21" s="799"/>
      <c r="D21" s="804" t="s">
        <v>1022</v>
      </c>
      <c r="E21" s="765" t="s">
        <v>47</v>
      </c>
      <c r="F21" s="765">
        <v>220</v>
      </c>
      <c r="G21" s="645"/>
      <c r="H21" s="793"/>
    </row>
    <row r="22" spans="2:8" x14ac:dyDescent="0.25">
      <c r="B22" s="803" t="s">
        <v>75</v>
      </c>
      <c r="C22" s="799"/>
      <c r="D22" s="804" t="s">
        <v>1023</v>
      </c>
      <c r="E22" s="765" t="s">
        <v>47</v>
      </c>
      <c r="F22" s="765">
        <v>5</v>
      </c>
      <c r="G22" s="645"/>
      <c r="H22" s="793"/>
    </row>
    <row r="23" spans="2:8" ht="22.8" x14ac:dyDescent="0.25">
      <c r="B23" s="803" t="s">
        <v>76</v>
      </c>
      <c r="C23" s="799"/>
      <c r="D23" s="804" t="s">
        <v>426</v>
      </c>
      <c r="E23" s="765" t="s">
        <v>47</v>
      </c>
      <c r="F23" s="765">
        <v>135</v>
      </c>
      <c r="G23" s="645"/>
      <c r="H23" s="793"/>
    </row>
    <row r="24" spans="2:8" x14ac:dyDescent="0.25">
      <c r="B24" s="803"/>
      <c r="C24" s="799"/>
      <c r="D24" s="804"/>
      <c r="E24" s="765"/>
      <c r="F24" s="765"/>
      <c r="G24" s="645"/>
      <c r="H24" s="793"/>
    </row>
    <row r="25" spans="2:8" x14ac:dyDescent="0.25">
      <c r="B25" s="802" t="s">
        <v>10</v>
      </c>
      <c r="C25" s="795"/>
      <c r="D25" s="796" t="s">
        <v>20</v>
      </c>
      <c r="E25" s="792"/>
      <c r="F25" s="792"/>
      <c r="G25" s="645"/>
      <c r="H25" s="793"/>
    </row>
    <row r="26" spans="2:8" ht="22.8" x14ac:dyDescent="0.25">
      <c r="B26" s="803" t="s">
        <v>11</v>
      </c>
      <c r="C26" s="799"/>
      <c r="D26" s="804" t="s">
        <v>427</v>
      </c>
      <c r="E26" s="765" t="s">
        <v>56</v>
      </c>
      <c r="F26" s="765">
        <v>150</v>
      </c>
      <c r="G26" s="645"/>
      <c r="H26" s="793"/>
    </row>
    <row r="27" spans="2:8" ht="34.200000000000003" x14ac:dyDescent="0.25">
      <c r="B27" s="803" t="s">
        <v>14</v>
      </c>
      <c r="C27" s="799"/>
      <c r="D27" s="804" t="s">
        <v>637</v>
      </c>
      <c r="E27" s="765" t="s">
        <v>56</v>
      </c>
      <c r="F27" s="765">
        <v>265</v>
      </c>
      <c r="G27" s="645"/>
      <c r="H27" s="793"/>
    </row>
    <row r="28" spans="2:8" ht="22.8" x14ac:dyDescent="0.25">
      <c r="B28" s="803" t="s">
        <v>15</v>
      </c>
      <c r="C28" s="799"/>
      <c r="D28" s="804" t="s">
        <v>638</v>
      </c>
      <c r="E28" s="765" t="s">
        <v>56</v>
      </c>
      <c r="F28" s="765">
        <v>75</v>
      </c>
      <c r="G28" s="645"/>
      <c r="H28" s="793"/>
    </row>
    <row r="29" spans="2:8" ht="22.8" x14ac:dyDescent="0.25">
      <c r="B29" s="803" t="s">
        <v>639</v>
      </c>
      <c r="C29" s="799"/>
      <c r="D29" s="804" t="s">
        <v>641</v>
      </c>
      <c r="E29" s="765" t="s">
        <v>56</v>
      </c>
      <c r="F29" s="765">
        <v>125</v>
      </c>
      <c r="G29" s="645"/>
      <c r="H29" s="793"/>
    </row>
    <row r="30" spans="2:8" ht="22.8" x14ac:dyDescent="0.25">
      <c r="B30" s="803" t="s">
        <v>640</v>
      </c>
      <c r="C30" s="799"/>
      <c r="D30" s="804" t="s">
        <v>638</v>
      </c>
      <c r="E30" s="765" t="s">
        <v>56</v>
      </c>
      <c r="F30" s="765">
        <v>75</v>
      </c>
      <c r="G30" s="645"/>
      <c r="H30" s="793"/>
    </row>
    <row r="31" spans="2:8" x14ac:dyDescent="0.25">
      <c r="B31" s="803"/>
      <c r="C31" s="799"/>
      <c r="D31" s="804"/>
      <c r="E31" s="765"/>
      <c r="F31" s="765"/>
      <c r="G31" s="645"/>
      <c r="H31" s="793">
        <f t="shared" ref="H31:H44" si="0">F31*G31</f>
        <v>0</v>
      </c>
    </row>
    <row r="32" spans="2:8" x14ac:dyDescent="0.25">
      <c r="B32" s="802" t="s">
        <v>12</v>
      </c>
      <c r="C32" s="795"/>
      <c r="D32" s="796" t="s">
        <v>625</v>
      </c>
      <c r="E32" s="792"/>
      <c r="F32" s="792"/>
      <c r="G32" s="645"/>
      <c r="H32" s="793">
        <f t="shared" si="0"/>
        <v>0</v>
      </c>
    </row>
    <row r="33" spans="2:8" x14ac:dyDescent="0.25">
      <c r="B33" s="803" t="s">
        <v>13</v>
      </c>
      <c r="C33" s="799"/>
      <c r="D33" s="804" t="s">
        <v>624</v>
      </c>
      <c r="E33" s="765" t="s">
        <v>47</v>
      </c>
      <c r="F33" s="765">
        <f>F15</f>
        <v>150</v>
      </c>
      <c r="G33" s="645"/>
      <c r="H33" s="793"/>
    </row>
    <row r="34" spans="2:8" x14ac:dyDescent="0.25">
      <c r="B34" s="803"/>
      <c r="C34" s="799"/>
      <c r="D34" s="804"/>
      <c r="E34" s="765"/>
      <c r="F34" s="765"/>
      <c r="G34" s="645"/>
      <c r="H34" s="793"/>
    </row>
    <row r="35" spans="2:8" x14ac:dyDescent="0.25">
      <c r="B35" s="802" t="s">
        <v>16</v>
      </c>
      <c r="C35" s="795"/>
      <c r="D35" s="796" t="s">
        <v>428</v>
      </c>
      <c r="E35" s="792"/>
      <c r="F35" s="792"/>
      <c r="G35" s="645"/>
      <c r="H35" s="793"/>
    </row>
    <row r="36" spans="2:8" x14ac:dyDescent="0.25">
      <c r="B36" s="803" t="s">
        <v>18</v>
      </c>
      <c r="C36" s="799"/>
      <c r="D36" s="804" t="s">
        <v>429</v>
      </c>
      <c r="E36" s="765" t="s">
        <v>47</v>
      </c>
      <c r="F36" s="765">
        <v>50</v>
      </c>
      <c r="G36" s="645"/>
      <c r="H36" s="793"/>
    </row>
    <row r="37" spans="2:8" ht="14.25" customHeight="1" x14ac:dyDescent="0.25">
      <c r="B37" s="803" t="s">
        <v>623</v>
      </c>
      <c r="C37" s="799"/>
      <c r="D37" s="804" t="s">
        <v>1017</v>
      </c>
      <c r="E37" s="765" t="s">
        <v>47</v>
      </c>
      <c r="F37" s="765">
        <v>20</v>
      </c>
      <c r="G37" s="645"/>
      <c r="H37" s="793"/>
    </row>
    <row r="38" spans="2:8" ht="14.25" customHeight="1" x14ac:dyDescent="0.25">
      <c r="B38" s="805"/>
      <c r="C38" s="806"/>
      <c r="D38" s="807"/>
      <c r="E38" s="808"/>
      <c r="F38" s="808"/>
      <c r="G38" s="645"/>
      <c r="H38" s="793"/>
    </row>
    <row r="39" spans="2:8" ht="22.8" x14ac:dyDescent="0.25">
      <c r="B39" s="810" t="s">
        <v>19</v>
      </c>
      <c r="C39" s="806"/>
      <c r="D39" s="807" t="s">
        <v>622</v>
      </c>
      <c r="E39" s="765" t="s">
        <v>961</v>
      </c>
      <c r="F39" s="808">
        <v>250</v>
      </c>
      <c r="G39" s="645"/>
      <c r="H39" s="793"/>
    </row>
    <row r="40" spans="2:8" ht="14.25" customHeight="1" x14ac:dyDescent="0.25">
      <c r="B40" s="805"/>
      <c r="C40" s="806"/>
      <c r="D40" s="807"/>
      <c r="E40" s="808"/>
      <c r="F40" s="808"/>
      <c r="G40" s="645"/>
      <c r="H40" s="793"/>
    </row>
    <row r="41" spans="2:8" ht="45.6" x14ac:dyDescent="0.25">
      <c r="B41" s="810" t="s">
        <v>430</v>
      </c>
      <c r="C41" s="806"/>
      <c r="D41" s="807" t="s">
        <v>431</v>
      </c>
      <c r="E41" s="675" t="s">
        <v>48</v>
      </c>
      <c r="F41" s="808">
        <v>750</v>
      </c>
      <c r="G41" s="645"/>
      <c r="H41" s="793"/>
    </row>
    <row r="42" spans="2:8" x14ac:dyDescent="0.25">
      <c r="B42" s="805"/>
      <c r="C42" s="806"/>
      <c r="D42" s="807"/>
      <c r="E42" s="675"/>
      <c r="F42" s="808"/>
      <c r="G42" s="645"/>
      <c r="H42" s="793">
        <f t="shared" si="0"/>
        <v>0</v>
      </c>
    </row>
    <row r="43" spans="2:8" ht="14.25" customHeight="1" x14ac:dyDescent="0.25">
      <c r="B43" s="805"/>
      <c r="C43" s="806"/>
      <c r="D43" s="807"/>
      <c r="E43" s="808"/>
      <c r="F43" s="808"/>
      <c r="G43" s="645"/>
      <c r="H43" s="793">
        <f t="shared" si="0"/>
        <v>0</v>
      </c>
    </row>
    <row r="44" spans="2:8" x14ac:dyDescent="0.25">
      <c r="B44" s="810"/>
      <c r="C44" s="806"/>
      <c r="D44" s="807"/>
      <c r="E44" s="675"/>
      <c r="F44" s="808"/>
      <c r="G44" s="645"/>
      <c r="H44" s="793">
        <f t="shared" si="0"/>
        <v>0</v>
      </c>
    </row>
    <row r="45" spans="2:8" x14ac:dyDescent="0.25">
      <c r="B45" s="810"/>
      <c r="C45" s="806"/>
      <c r="D45" s="807"/>
      <c r="E45" s="681"/>
      <c r="F45" s="808"/>
      <c r="G45" s="809"/>
      <c r="H45" s="811"/>
    </row>
    <row r="46" spans="2:8" x14ac:dyDescent="0.25">
      <c r="B46" s="810"/>
      <c r="C46" s="806"/>
      <c r="D46" s="807"/>
      <c r="E46" s="675"/>
      <c r="F46" s="808"/>
      <c r="G46" s="809"/>
      <c r="H46" s="811"/>
    </row>
    <row r="47" spans="2:8" x14ac:dyDescent="0.25">
      <c r="B47" s="810"/>
      <c r="C47" s="806"/>
      <c r="D47" s="807"/>
      <c r="E47" s="681"/>
      <c r="F47" s="808"/>
      <c r="G47" s="809"/>
      <c r="H47" s="811"/>
    </row>
    <row r="48" spans="2:8" ht="14.25" customHeight="1" x14ac:dyDescent="0.25">
      <c r="B48" s="805"/>
      <c r="C48" s="806"/>
      <c r="D48" s="807"/>
      <c r="E48" s="808"/>
      <c r="F48" s="808"/>
      <c r="G48" s="809"/>
      <c r="H48" s="811"/>
    </row>
    <row r="49" spans="2:8" ht="14.25" customHeight="1" x14ac:dyDescent="0.25">
      <c r="B49" s="805"/>
      <c r="C49" s="806"/>
      <c r="D49" s="807"/>
      <c r="E49" s="808"/>
      <c r="F49" s="808"/>
      <c r="G49" s="809"/>
      <c r="H49" s="811"/>
    </row>
    <row r="50" spans="2:8" ht="14.25" customHeight="1" x14ac:dyDescent="0.25">
      <c r="B50" s="805"/>
      <c r="C50" s="806"/>
      <c r="D50" s="807"/>
      <c r="E50" s="808"/>
      <c r="F50" s="808"/>
      <c r="G50" s="809"/>
      <c r="H50" s="811"/>
    </row>
    <row r="51" spans="2:8" ht="14.25" customHeight="1" x14ac:dyDescent="0.25">
      <c r="B51" s="805"/>
      <c r="C51" s="806"/>
      <c r="D51" s="807"/>
      <c r="E51" s="808"/>
      <c r="F51" s="808"/>
      <c r="G51" s="809"/>
      <c r="H51" s="811"/>
    </row>
    <row r="52" spans="2:8" ht="14.25" customHeight="1" x14ac:dyDescent="0.25">
      <c r="B52" s="805"/>
      <c r="C52" s="806"/>
      <c r="D52" s="807"/>
      <c r="E52" s="808"/>
      <c r="F52" s="808"/>
      <c r="G52" s="809"/>
      <c r="H52" s="811"/>
    </row>
    <row r="53" spans="2:8" ht="14.25" customHeight="1" x14ac:dyDescent="0.25">
      <c r="B53" s="181"/>
      <c r="C53" s="182"/>
      <c r="D53" s="183"/>
      <c r="E53" s="184"/>
      <c r="F53" s="184"/>
      <c r="G53" s="185"/>
      <c r="H53" s="186"/>
    </row>
    <row r="54" spans="2:8" ht="14.25" customHeight="1" x14ac:dyDescent="0.25">
      <c r="B54" s="181"/>
      <c r="C54" s="182"/>
      <c r="D54" s="183"/>
      <c r="E54" s="184"/>
      <c r="F54" s="184"/>
      <c r="G54" s="185"/>
      <c r="H54" s="186"/>
    </row>
    <row r="55" spans="2:8" ht="14.25" customHeight="1" thickBot="1" x14ac:dyDescent="0.3">
      <c r="B55" s="181"/>
      <c r="C55" s="182"/>
      <c r="D55" s="183"/>
      <c r="E55" s="184"/>
      <c r="F55" s="184"/>
      <c r="G55" s="185"/>
      <c r="H55" s="186"/>
    </row>
    <row r="56" spans="2:8" ht="12.9" customHeight="1" x14ac:dyDescent="0.25">
      <c r="B56" s="86"/>
      <c r="C56" s="137"/>
      <c r="D56" s="88"/>
      <c r="E56" s="89"/>
      <c r="F56" s="90"/>
      <c r="G56" s="87"/>
      <c r="H56" s="293"/>
    </row>
    <row r="57" spans="2:8" ht="12.9" customHeight="1" x14ac:dyDescent="0.25">
      <c r="B57" s="91"/>
      <c r="D57" s="92" t="s">
        <v>79</v>
      </c>
      <c r="E57" s="20"/>
      <c r="F57" s="93"/>
      <c r="G57" s="290"/>
      <c r="H57" s="619">
        <f>SUM(H12:H56)</f>
        <v>0</v>
      </c>
    </row>
    <row r="58" spans="2:8" ht="12.9" customHeight="1" thickBot="1" x14ac:dyDescent="0.3">
      <c r="B58" s="94"/>
      <c r="C58" s="134"/>
      <c r="D58" s="96"/>
      <c r="E58" s="97"/>
      <c r="F58" s="98"/>
      <c r="G58" s="95"/>
      <c r="H58" s="292"/>
    </row>
  </sheetData>
  <customSheetViews>
    <customSheetView guid="{E7EE5462-5085-4AFA-B0E7-ACEF3FD4BD46}" scale="130" showPageBreaks="1" zeroValues="0" printArea="1" view="pageBreakPreview">
      <selection activeCell="G33" sqref="G33:H41"/>
      <pageMargins left="0" right="0" top="0" bottom="0" header="0.43307086614173229" footer="0.43307086614173229"/>
      <printOptions horizontalCentered="1" verticalCentered="1"/>
      <pageSetup paperSize="9" scale="74" firstPageNumber="34" orientation="portrait" useFirstPageNumber="1" r:id="rId1"/>
      <headerFooter alignWithMargins="0">
        <oddFooter>&amp;CC&amp;P of C86</oddFooter>
      </headerFooter>
    </customSheetView>
    <customSheetView guid="{BC8C37C8-8E80-4CC8-91CA-8C32C70C60C4}" scale="130" showPageBreaks="1" zeroValues="0" printArea="1" view="pageBreakPreview" topLeftCell="A37">
      <selection activeCell="D41" sqref="D41"/>
      <pageMargins left="0" right="0" top="0" bottom="0" header="0.43307086614173229" footer="0.43307086614173229"/>
      <printOptions horizontalCentered="1" verticalCentered="1"/>
      <pageSetup paperSize="9" scale="74" firstPageNumber="50" orientation="portrait" useFirstPageNumber="1" r:id="rId2"/>
      <headerFooter alignWithMargins="0">
        <oddFooter>Page &amp;P</oddFooter>
      </headerFooter>
    </customSheetView>
    <customSheetView guid="{875007EF-0453-4591-A772-2EE7302F3B85}" showPageBreaks="1" zeroValues="0" printArea="1" view="pageBreakPreview" topLeftCell="A22">
      <selection activeCell="F37" sqref="F37"/>
      <pageMargins left="0" right="0" top="0" bottom="0" header="0.43307086614173229" footer="0.43307086614173229"/>
      <printOptions horizontalCentered="1" verticalCentered="1"/>
      <pageSetup paperSize="9" scale="74" firstPageNumber="59" orientation="portrait" useFirstPageNumber="1" r:id="rId3"/>
      <headerFooter alignWithMargins="0">
        <oddFooter>Page &amp;P</oddFooter>
      </headerFooter>
    </customSheetView>
    <customSheetView guid="{85159366-3B40-433F-AF95-DBF9DC77139A}" scale="186" showPageBreaks="1" printArea="1" topLeftCell="A7">
      <selection activeCell="D30" sqref="D30"/>
      <pageMargins left="0.59055118110236227" right="0.39370078740157483" top="0.59055118110236227" bottom="0.59055118110236227" header="0.43307086614173229" footer="0.43307086614173229"/>
      <printOptions horizontalCentered="1"/>
      <pageSetup paperSize="9" scale="82" orientation="portrait" r:id="rId4"/>
      <headerFooter alignWithMargins="0">
        <oddFooter>&amp;L&amp;8Sekhukhune SI BoQ&amp;C&amp;8Page &amp;P of &amp;N&amp;R&amp;8Section B</oddFooter>
      </headerFooter>
    </customSheetView>
    <customSheetView guid="{5FFF03BB-C158-47E9-AD08-BBFF3492D689}" showPageBreaks="1" zeroValues="0" printArea="1" view="pageBreakPreview">
      <selection activeCell="H58" sqref="H58"/>
      <pageMargins left="0" right="0" top="0" bottom="0" header="0.43307086614173229" footer="0.43307086614173229"/>
      <printOptions horizontalCentered="1" verticalCentered="1"/>
      <pageSetup paperSize="9" scale="74" firstPageNumber="59" orientation="portrait" useFirstPageNumber="1" r:id="rId5"/>
      <headerFooter alignWithMargins="0">
        <oddFooter>Page &amp;P</oddFooter>
      </headerFooter>
    </customSheetView>
    <customSheetView guid="{573374B7-DAD5-467E-B0ED-E49C3D2A1B52}" showPageBreaks="1" zeroValues="0" printArea="1" view="pageBreakPreview">
      <selection activeCell="F37" sqref="F37"/>
      <pageMargins left="0" right="0" top="0" bottom="0" header="0.43307086614173229" footer="0.43307086614173229"/>
      <printOptions horizontalCentered="1" verticalCentered="1"/>
      <pageSetup paperSize="9" scale="74" firstPageNumber="50" orientation="portrait" useFirstPageNumber="1" r:id="rId6"/>
      <headerFooter alignWithMargins="0">
        <oddFooter>Page &amp;P</oddFooter>
      </headerFooter>
    </customSheetView>
    <customSheetView guid="{C3B3FDA1-B636-405B-B9E8-7D9BA09E0A5F}" showPageBreaks="1" zeroValues="0" printArea="1" hiddenColumns="1" view="pageBreakPreview">
      <selection activeCell="O12" sqref="O12"/>
      <pageMargins left="0" right="0" top="0" bottom="0" header="0.43307086614173229" footer="0.43307086614173229"/>
      <printOptions horizontalCentered="1" verticalCentered="1"/>
      <pageSetup paperSize="9" scale="74" firstPageNumber="50" orientation="portrait" useFirstPageNumber="1" r:id="rId7"/>
      <headerFooter alignWithMargins="0">
        <oddFooter>Page &amp;P</oddFooter>
      </headerFooter>
    </customSheetView>
    <customSheetView guid="{2786F615-E2A6-496D-92C4-3CE38C7FA450}" scale="130" showPageBreaks="1" zeroValues="0" printArea="1" view="pageBreakPreview">
      <selection activeCell="D41" sqref="D41"/>
      <pageMargins left="0" right="0" top="0" bottom="0" header="0.43307086614173229" footer="0.43307086614173229"/>
      <printOptions horizontalCentered="1" verticalCentered="1"/>
      <pageSetup paperSize="9" scale="74" firstPageNumber="33" orientation="portrait" useFirstPageNumber="1" r:id="rId8"/>
      <headerFooter alignWithMargins="0">
        <oddFooter>&amp;CC&amp;P of C88</oddFooter>
      </headerFooter>
    </customSheetView>
    <customSheetView guid="{9DFE2180-DC46-486F-BBDE-EAB64F25D88C}" scale="130" showPageBreaks="1" zeroValues="0" printArea="1" view="pageBreakPreview">
      <selection activeCell="G33" sqref="G33:H41"/>
      <pageMargins left="0" right="0" top="0" bottom="0" header="0.43307086614173229" footer="0.43307086614173229"/>
      <printOptions horizontalCentered="1" verticalCentered="1"/>
      <pageSetup paperSize="9" scale="74" firstPageNumber="34" orientation="portrait" useFirstPageNumber="1" r:id="rId9"/>
      <headerFooter alignWithMargins="0">
        <oddFooter>&amp;CC&amp;P of C86</oddFooter>
      </headerFooter>
    </customSheetView>
  </customSheetViews>
  <mergeCells count="2">
    <mergeCell ref="B2:F2"/>
    <mergeCell ref="B3:F3"/>
  </mergeCells>
  <phoneticPr fontId="0" type="noConversion"/>
  <printOptions horizontalCentered="1" verticalCentered="1"/>
  <pageMargins left="0" right="0" top="0" bottom="0" header="0.43307086614173229" footer="0.43307086614173229"/>
  <pageSetup paperSize="9" scale="74" firstPageNumber="34" orientation="portrait" useFirstPageNumber="1" r:id="rId10"/>
  <headerFooter alignWithMargins="0">
    <oddFooter>&amp;CC&amp;P of C86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3"/>
  </sheetPr>
  <dimension ref="B2:H55"/>
  <sheetViews>
    <sheetView showZeros="0" view="pageBreakPreview" zoomScale="120" zoomScaleNormal="145" zoomScaleSheetLayoutView="120" workbookViewId="0">
      <selection activeCell="E54" sqref="E54"/>
    </sheetView>
  </sheetViews>
  <sheetFormatPr defaultRowHeight="13.2" x14ac:dyDescent="0.25"/>
  <cols>
    <col min="1" max="1" width="2.5546875" customWidth="1"/>
    <col min="2" max="2" width="8.5546875" style="657" customWidth="1"/>
    <col min="3" max="3" width="13.5546875" style="747" customWidth="1"/>
    <col min="4" max="4" width="41.5546875" style="657" customWidth="1"/>
    <col min="5" max="5" width="8.5546875" style="657" customWidth="1"/>
    <col min="6" max="6" width="10.44140625" style="696" customWidth="1"/>
    <col min="7" max="7" width="11" style="657" bestFit="1" customWidth="1"/>
    <col min="8" max="8" width="14.44140625" style="657" customWidth="1"/>
  </cols>
  <sheetData>
    <row r="2" spans="2:8" ht="13.8" x14ac:dyDescent="0.25">
      <c r="B2" s="1047" t="s">
        <v>911</v>
      </c>
      <c r="C2" s="1047"/>
      <c r="D2" s="1047"/>
      <c r="E2" s="1047"/>
      <c r="F2" s="1047"/>
    </row>
    <row r="3" spans="2:8" ht="13.8" x14ac:dyDescent="0.25">
      <c r="B3" s="1048" t="s">
        <v>1018</v>
      </c>
      <c r="C3" s="1048"/>
      <c r="D3" s="1048"/>
      <c r="E3" s="1048"/>
      <c r="F3" s="1048"/>
    </row>
    <row r="4" spans="2:8" ht="15.6" x14ac:dyDescent="0.25">
      <c r="B4" s="1049">
        <f>'Section A - P&amp;G'!A3:E3</f>
        <v>0</v>
      </c>
      <c r="C4" s="1049"/>
      <c r="D4" s="1049"/>
      <c r="E4" s="1049"/>
      <c r="F4" s="1049"/>
    </row>
    <row r="5" spans="2:8" ht="13.8" thickBot="1" x14ac:dyDescent="0.3">
      <c r="B5" s="698"/>
      <c r="C5" s="729"/>
      <c r="D5" s="698"/>
      <c r="E5" s="658"/>
      <c r="F5" s="713"/>
    </row>
    <row r="6" spans="2:8" x14ac:dyDescent="0.25">
      <c r="B6" s="748" t="s">
        <v>49</v>
      </c>
      <c r="C6" s="730" t="s">
        <v>42</v>
      </c>
      <c r="D6" s="586" t="s">
        <v>50</v>
      </c>
      <c r="E6" s="586" t="s">
        <v>51</v>
      </c>
      <c r="F6" s="589" t="s">
        <v>52</v>
      </c>
      <c r="G6" s="586" t="s">
        <v>53</v>
      </c>
      <c r="H6" s="659" t="s">
        <v>64</v>
      </c>
    </row>
    <row r="7" spans="2:8" ht="13.8" thickBot="1" x14ac:dyDescent="0.3">
      <c r="B7" s="749" t="s">
        <v>54</v>
      </c>
      <c r="C7" s="731" t="s">
        <v>43</v>
      </c>
      <c r="D7" s="660"/>
      <c r="E7" s="660"/>
      <c r="F7" s="661"/>
      <c r="G7" s="662"/>
      <c r="H7" s="662"/>
    </row>
    <row r="8" spans="2:8" x14ac:dyDescent="0.25">
      <c r="B8" s="750"/>
      <c r="C8" s="732"/>
      <c r="D8" s="586"/>
      <c r="E8" s="663"/>
      <c r="F8" s="589"/>
      <c r="G8" s="664"/>
      <c r="H8" s="665"/>
    </row>
    <row r="9" spans="2:8" ht="26.4" x14ac:dyDescent="0.25">
      <c r="B9" s="750"/>
      <c r="C9" s="347" t="s">
        <v>642</v>
      </c>
      <c r="D9" s="142" t="s">
        <v>636</v>
      </c>
      <c r="E9" s="666"/>
      <c r="F9" s="144"/>
      <c r="G9" s="667"/>
      <c r="H9" s="665"/>
    </row>
    <row r="10" spans="2:8" ht="13.8" thickBot="1" x14ac:dyDescent="0.3">
      <c r="B10" s="751"/>
      <c r="C10" s="734"/>
      <c r="D10" s="660"/>
      <c r="E10" s="668"/>
      <c r="F10" s="661"/>
      <c r="G10" s="669"/>
      <c r="H10" s="665"/>
    </row>
    <row r="11" spans="2:8" ht="39.6" x14ac:dyDescent="0.25">
      <c r="B11" s="816" t="s">
        <v>60</v>
      </c>
      <c r="C11" s="817"/>
      <c r="D11" s="818" t="s">
        <v>437</v>
      </c>
      <c r="E11" s="819"/>
      <c r="F11" s="819"/>
      <c r="G11" s="820"/>
      <c r="H11" s="821"/>
    </row>
    <row r="12" spans="2:8" x14ac:dyDescent="0.25">
      <c r="B12" s="822"/>
      <c r="C12" s="823"/>
      <c r="D12" s="824"/>
      <c r="E12" s="825"/>
      <c r="F12" s="825"/>
      <c r="G12" s="826"/>
      <c r="H12" s="827"/>
    </row>
    <row r="13" spans="2:8" x14ac:dyDescent="0.25">
      <c r="B13" s="822"/>
      <c r="C13" s="823"/>
      <c r="D13" s="828"/>
      <c r="E13" s="825"/>
      <c r="F13" s="825"/>
      <c r="G13" s="826"/>
      <c r="H13" s="827"/>
    </row>
    <row r="14" spans="2:8" x14ac:dyDescent="0.25">
      <c r="B14" s="829" t="s">
        <v>2</v>
      </c>
      <c r="C14" s="830"/>
      <c r="D14" s="831" t="s">
        <v>82</v>
      </c>
      <c r="E14" s="161"/>
      <c r="F14" s="161"/>
      <c r="G14" s="832"/>
      <c r="H14" s="833"/>
    </row>
    <row r="15" spans="2:8" ht="26.4" x14ac:dyDescent="0.25">
      <c r="B15" s="834" t="s">
        <v>3</v>
      </c>
      <c r="C15" s="835"/>
      <c r="D15" s="836" t="s">
        <v>432</v>
      </c>
      <c r="E15" s="552" t="s">
        <v>56</v>
      </c>
      <c r="F15" s="552">
        <v>100</v>
      </c>
      <c r="G15" s="645"/>
      <c r="H15" s="642"/>
    </row>
    <row r="16" spans="2:8" x14ac:dyDescent="0.25">
      <c r="B16" s="834" t="s">
        <v>4</v>
      </c>
      <c r="C16" s="835"/>
      <c r="D16" s="837" t="s">
        <v>433</v>
      </c>
      <c r="E16" s="552" t="s">
        <v>66</v>
      </c>
      <c r="F16" s="552">
        <v>1</v>
      </c>
      <c r="G16" s="645"/>
      <c r="H16" s="642"/>
    </row>
    <row r="17" spans="2:8" ht="26.4" x14ac:dyDescent="0.25">
      <c r="B17" s="834" t="s">
        <v>5</v>
      </c>
      <c r="C17" s="835"/>
      <c r="D17" s="837" t="s">
        <v>434</v>
      </c>
      <c r="E17" s="552" t="s">
        <v>66</v>
      </c>
      <c r="F17" s="552">
        <v>2</v>
      </c>
      <c r="G17" s="645"/>
      <c r="H17" s="642"/>
    </row>
    <row r="18" spans="2:8" ht="26.4" x14ac:dyDescent="0.25">
      <c r="B18" s="834" t="s">
        <v>77</v>
      </c>
      <c r="C18" s="835"/>
      <c r="D18" s="837" t="s">
        <v>435</v>
      </c>
      <c r="E18" s="552" t="s">
        <v>66</v>
      </c>
      <c r="F18" s="552">
        <v>2</v>
      </c>
      <c r="G18" s="645"/>
      <c r="H18" s="642"/>
    </row>
    <row r="19" spans="2:8" x14ac:dyDescent="0.25">
      <c r="B19" s="834" t="s">
        <v>78</v>
      </c>
      <c r="C19" s="830"/>
      <c r="D19" s="836" t="s">
        <v>436</v>
      </c>
      <c r="E19" s="552" t="s">
        <v>66</v>
      </c>
      <c r="F19" s="552">
        <v>2</v>
      </c>
      <c r="G19" s="645"/>
      <c r="H19" s="642"/>
    </row>
    <row r="20" spans="2:8" ht="52.8" x14ac:dyDescent="0.25">
      <c r="B20" s="834" t="s">
        <v>81</v>
      </c>
      <c r="C20" s="838"/>
      <c r="D20" s="839" t="s">
        <v>1084</v>
      </c>
      <c r="E20" s="840" t="s">
        <v>410</v>
      </c>
      <c r="F20" s="494">
        <v>1</v>
      </c>
      <c r="G20" s="645">
        <v>25000</v>
      </c>
      <c r="H20" s="642">
        <f t="shared" ref="H20:H37" si="0">F20*G20</f>
        <v>25000</v>
      </c>
    </row>
    <row r="21" spans="2:8" ht="26.4" x14ac:dyDescent="0.25">
      <c r="B21" s="834" t="s">
        <v>69</v>
      </c>
      <c r="C21" s="838"/>
      <c r="D21" s="856" t="s">
        <v>1029</v>
      </c>
      <c r="E21" s="840" t="s">
        <v>411</v>
      </c>
      <c r="F21" s="857">
        <f>G20</f>
        <v>25000</v>
      </c>
      <c r="G21" s="645"/>
      <c r="H21" s="642"/>
    </row>
    <row r="22" spans="2:8" x14ac:dyDescent="0.25">
      <c r="B22" s="834"/>
      <c r="C22" s="838"/>
      <c r="D22" s="841"/>
      <c r="E22" s="552"/>
      <c r="F22" s="494"/>
      <c r="G22" s="645"/>
      <c r="H22" s="642"/>
    </row>
    <row r="23" spans="2:8" x14ac:dyDescent="0.25">
      <c r="B23" s="842" t="s">
        <v>438</v>
      </c>
      <c r="C23" s="843"/>
      <c r="D23" s="831" t="s">
        <v>440</v>
      </c>
      <c r="E23" s="552"/>
      <c r="F23" s="494"/>
      <c r="G23" s="645"/>
      <c r="H23" s="642"/>
    </row>
    <row r="24" spans="2:8" ht="26.4" x14ac:dyDescent="0.25">
      <c r="B24" s="623" t="s">
        <v>439</v>
      </c>
      <c r="C24" s="838"/>
      <c r="D24" s="836" t="s">
        <v>626</v>
      </c>
      <c r="E24" s="552" t="s">
        <v>66</v>
      </c>
      <c r="F24" s="494">
        <v>2</v>
      </c>
      <c r="G24" s="645"/>
      <c r="H24" s="642"/>
    </row>
    <row r="25" spans="2:8" x14ac:dyDescent="0.25">
      <c r="B25" s="623"/>
      <c r="C25" s="838"/>
      <c r="D25" s="836"/>
      <c r="E25" s="552"/>
      <c r="F25" s="494"/>
      <c r="G25" s="645"/>
      <c r="H25" s="642">
        <f t="shared" si="0"/>
        <v>0</v>
      </c>
    </row>
    <row r="26" spans="2:8" x14ac:dyDescent="0.25">
      <c r="B26" s="829" t="s">
        <v>643</v>
      </c>
      <c r="C26" s="830"/>
      <c r="D26" s="831" t="s">
        <v>652</v>
      </c>
      <c r="E26" s="161"/>
      <c r="F26" s="161"/>
      <c r="G26" s="645"/>
      <c r="H26" s="642">
        <f t="shared" si="0"/>
        <v>0</v>
      </c>
    </row>
    <row r="27" spans="2:8" ht="53.25" customHeight="1" x14ac:dyDescent="0.25">
      <c r="B27" s="861" t="s">
        <v>644</v>
      </c>
      <c r="C27" s="835"/>
      <c r="D27" s="858" t="s">
        <v>1087</v>
      </c>
      <c r="E27" s="552" t="s">
        <v>410</v>
      </c>
      <c r="F27" s="552">
        <v>1</v>
      </c>
      <c r="G27" s="645">
        <v>100000</v>
      </c>
      <c r="H27" s="642">
        <f t="shared" si="0"/>
        <v>100000</v>
      </c>
    </row>
    <row r="28" spans="2:8" ht="26.4" x14ac:dyDescent="0.25">
      <c r="B28" s="861" t="s">
        <v>645</v>
      </c>
      <c r="C28" s="838"/>
      <c r="D28" s="858" t="s">
        <v>1032</v>
      </c>
      <c r="E28" s="552" t="s">
        <v>411</v>
      </c>
      <c r="F28" s="644">
        <f>SUM(G27:G27)</f>
        <v>100000</v>
      </c>
      <c r="G28" s="643"/>
      <c r="H28" s="642"/>
    </row>
    <row r="29" spans="2:8" ht="26.4" x14ac:dyDescent="0.25">
      <c r="B29" s="861" t="s">
        <v>646</v>
      </c>
      <c r="C29" s="838"/>
      <c r="D29" s="858" t="s">
        <v>653</v>
      </c>
      <c r="E29" s="552" t="s">
        <v>56</v>
      </c>
      <c r="F29" s="494">
        <v>180</v>
      </c>
      <c r="G29" s="645"/>
      <c r="H29" s="642"/>
    </row>
    <row r="30" spans="2:8" ht="26.4" x14ac:dyDescent="0.25">
      <c r="B30" s="861" t="s">
        <v>647</v>
      </c>
      <c r="C30" s="838"/>
      <c r="D30" s="836" t="s">
        <v>654</v>
      </c>
      <c r="E30" s="552" t="s">
        <v>66</v>
      </c>
      <c r="F30" s="494">
        <v>10</v>
      </c>
      <c r="G30" s="645"/>
      <c r="H30" s="642"/>
    </row>
    <row r="31" spans="2:8" ht="26.4" x14ac:dyDescent="0.25">
      <c r="B31" s="861" t="s">
        <v>648</v>
      </c>
      <c r="C31" s="838"/>
      <c r="D31" s="836" t="s">
        <v>655</v>
      </c>
      <c r="E31" s="552" t="s">
        <v>66</v>
      </c>
      <c r="F31" s="494">
        <v>6</v>
      </c>
      <c r="G31" s="645"/>
      <c r="H31" s="642"/>
    </row>
    <row r="32" spans="2:8" x14ac:dyDescent="0.25">
      <c r="B32" s="861" t="s">
        <v>649</v>
      </c>
      <c r="C32" s="838"/>
      <c r="D32" s="836" t="s">
        <v>656</v>
      </c>
      <c r="E32" s="552" t="s">
        <v>66</v>
      </c>
      <c r="F32" s="494">
        <v>4</v>
      </c>
      <c r="G32" s="645"/>
      <c r="H32" s="642"/>
    </row>
    <row r="33" spans="2:8" ht="26.4" x14ac:dyDescent="0.25">
      <c r="B33" s="861" t="s">
        <v>650</v>
      </c>
      <c r="C33" s="838"/>
      <c r="D33" s="836" t="s">
        <v>657</v>
      </c>
      <c r="E33" s="552" t="s">
        <v>66</v>
      </c>
      <c r="F33" s="494">
        <v>2</v>
      </c>
      <c r="G33" s="645"/>
      <c r="H33" s="642"/>
    </row>
    <row r="34" spans="2:8" ht="26.4" x14ac:dyDescent="0.25">
      <c r="B34" s="861" t="s">
        <v>651</v>
      </c>
      <c r="C34" s="838"/>
      <c r="D34" s="858" t="s">
        <v>1085</v>
      </c>
      <c r="E34" s="840" t="s">
        <v>410</v>
      </c>
      <c r="F34" s="494">
        <v>1</v>
      </c>
      <c r="G34" s="645">
        <v>10000</v>
      </c>
      <c r="H34" s="642">
        <f t="shared" si="0"/>
        <v>10000</v>
      </c>
    </row>
    <row r="35" spans="2:8" ht="26.4" x14ac:dyDescent="0.25">
      <c r="B35" s="861" t="s">
        <v>1030</v>
      </c>
      <c r="C35" s="838"/>
      <c r="D35" s="858" t="s">
        <v>1032</v>
      </c>
      <c r="E35" s="552" t="s">
        <v>411</v>
      </c>
      <c r="F35" s="857">
        <f>G34</f>
        <v>10000</v>
      </c>
      <c r="G35" s="645"/>
      <c r="H35" s="642"/>
    </row>
    <row r="36" spans="2:8" x14ac:dyDescent="0.25">
      <c r="B36" s="861" t="s">
        <v>1031</v>
      </c>
      <c r="C36" s="838"/>
      <c r="D36" s="1002" t="s">
        <v>1086</v>
      </c>
      <c r="E36" s="840" t="s">
        <v>54</v>
      </c>
      <c r="F36" s="494">
        <v>1</v>
      </c>
      <c r="G36" s="645"/>
      <c r="H36" s="642"/>
    </row>
    <row r="37" spans="2:8" x14ac:dyDescent="0.25">
      <c r="B37" s="861"/>
      <c r="C37" s="838"/>
      <c r="D37" s="859"/>
      <c r="E37" s="552"/>
      <c r="F37" s="494"/>
      <c r="G37" s="645"/>
      <c r="H37" s="642">
        <f t="shared" si="0"/>
        <v>0</v>
      </c>
    </row>
    <row r="38" spans="2:8" x14ac:dyDescent="0.25">
      <c r="B38" s="834"/>
      <c r="C38" s="838"/>
      <c r="D38" s="859"/>
      <c r="E38" s="552"/>
      <c r="F38" s="494"/>
      <c r="G38" s="645"/>
      <c r="H38" s="860"/>
    </row>
    <row r="39" spans="2:8" x14ac:dyDescent="0.25">
      <c r="B39" s="834"/>
      <c r="C39" s="838"/>
      <c r="D39" s="859"/>
      <c r="E39" s="552"/>
      <c r="F39" s="494"/>
      <c r="G39" s="645"/>
      <c r="H39" s="860"/>
    </row>
    <row r="40" spans="2:8" x14ac:dyDescent="0.25">
      <c r="B40" s="834"/>
      <c r="C40" s="838"/>
      <c r="D40" s="859"/>
      <c r="E40" s="552"/>
      <c r="F40" s="494"/>
      <c r="G40" s="645"/>
      <c r="H40" s="860"/>
    </row>
    <row r="41" spans="2:8" x14ac:dyDescent="0.25">
      <c r="B41" s="834"/>
      <c r="C41" s="838"/>
      <c r="D41" s="859"/>
      <c r="E41" s="552"/>
      <c r="F41" s="494"/>
      <c r="G41" s="645"/>
      <c r="H41" s="860"/>
    </row>
    <row r="42" spans="2:8" x14ac:dyDescent="0.25">
      <c r="B42" s="834"/>
      <c r="C42" s="838"/>
      <c r="D42" s="859"/>
      <c r="E42" s="552"/>
      <c r="F42" s="494"/>
      <c r="G42" s="645"/>
      <c r="H42" s="860"/>
    </row>
    <row r="43" spans="2:8" x14ac:dyDescent="0.25">
      <c r="B43" s="834"/>
      <c r="C43" s="838"/>
      <c r="D43" s="859"/>
      <c r="E43" s="552"/>
      <c r="F43" s="494"/>
      <c r="G43" s="645"/>
      <c r="H43" s="860"/>
    </row>
    <row r="44" spans="2:8" x14ac:dyDescent="0.25">
      <c r="B44" s="834"/>
      <c r="C44" s="838"/>
      <c r="D44" s="859"/>
      <c r="E44" s="552"/>
      <c r="F44" s="494"/>
      <c r="G44" s="645"/>
      <c r="H44" s="860"/>
    </row>
    <row r="45" spans="2:8" x14ac:dyDescent="0.25">
      <c r="B45" s="834"/>
      <c r="C45" s="838"/>
      <c r="D45" s="859"/>
      <c r="E45" s="552"/>
      <c r="F45" s="494"/>
      <c r="G45" s="645"/>
      <c r="H45" s="860"/>
    </row>
    <row r="46" spans="2:8" x14ac:dyDescent="0.25">
      <c r="B46" s="834"/>
      <c r="C46" s="838"/>
      <c r="D46" s="859"/>
      <c r="E46" s="552"/>
      <c r="F46" s="494"/>
      <c r="G46" s="645"/>
      <c r="H46" s="860"/>
    </row>
    <row r="47" spans="2:8" x14ac:dyDescent="0.25">
      <c r="B47" s="834"/>
      <c r="C47" s="838"/>
      <c r="D47" s="859"/>
      <c r="E47" s="552"/>
      <c r="F47" s="494"/>
      <c r="G47" s="645"/>
      <c r="H47" s="860"/>
    </row>
    <row r="48" spans="2:8" x14ac:dyDescent="0.25">
      <c r="B48" s="834"/>
      <c r="C48" s="838"/>
      <c r="D48" s="859"/>
      <c r="E48" s="552"/>
      <c r="F48" s="494"/>
      <c r="G48" s="645"/>
      <c r="H48" s="860"/>
    </row>
    <row r="49" spans="2:8" x14ac:dyDescent="0.25">
      <c r="B49" s="834"/>
      <c r="C49" s="838"/>
      <c r="D49" s="859"/>
      <c r="E49" s="552"/>
      <c r="F49" s="494"/>
      <c r="G49" s="645"/>
      <c r="H49" s="860"/>
    </row>
    <row r="50" spans="2:8" x14ac:dyDescent="0.25">
      <c r="B50" s="834"/>
      <c r="C50" s="838"/>
      <c r="D50" s="859"/>
      <c r="E50" s="552"/>
      <c r="F50" s="494"/>
      <c r="G50" s="645"/>
      <c r="H50" s="860"/>
    </row>
    <row r="51" spans="2:8" x14ac:dyDescent="0.25">
      <c r="B51" s="834"/>
      <c r="C51" s="838"/>
      <c r="D51" s="859"/>
      <c r="E51" s="552"/>
      <c r="F51" s="494"/>
      <c r="G51" s="645"/>
      <c r="H51" s="860"/>
    </row>
    <row r="52" spans="2:8" ht="13.8" thickBot="1" x14ac:dyDescent="0.3">
      <c r="B52" s="834"/>
      <c r="C52" s="838"/>
      <c r="D52" s="208"/>
      <c r="E52" s="552"/>
      <c r="F52" s="494"/>
      <c r="G52" s="832"/>
      <c r="H52" s="833"/>
    </row>
    <row r="53" spans="2:8" ht="12.9" customHeight="1" x14ac:dyDescent="0.25">
      <c r="B53" s="844"/>
      <c r="C53" s="845"/>
      <c r="D53" s="846"/>
      <c r="E53" s="847"/>
      <c r="F53" s="848"/>
      <c r="G53" s="846"/>
      <c r="H53" s="293"/>
    </row>
    <row r="54" spans="2:8" ht="12.9" customHeight="1" x14ac:dyDescent="0.25">
      <c r="B54" s="267"/>
      <c r="D54" s="707" t="s">
        <v>80</v>
      </c>
      <c r="E54" s="151"/>
      <c r="F54" s="849"/>
      <c r="G54" s="850"/>
      <c r="H54" s="291"/>
    </row>
    <row r="55" spans="2:8" ht="12.9" customHeight="1" thickBot="1" x14ac:dyDescent="0.3">
      <c r="B55" s="851"/>
      <c r="C55" s="729"/>
      <c r="D55" s="852"/>
      <c r="E55" s="853"/>
      <c r="F55" s="854"/>
      <c r="G55" s="852"/>
      <c r="H55" s="855"/>
    </row>
  </sheetData>
  <customSheetViews>
    <customSheetView guid="{E7EE5462-5085-4AFA-B0E7-ACEF3FD4BD46}" scale="120" showPageBreaks="1" zeroValues="0" printArea="1" view="pageBreakPreview">
      <selection activeCell="E54" sqref="E54"/>
      <pageMargins left="0" right="0" top="0" bottom="0" header="0.51181102362204722" footer="0.51181102362204722"/>
      <printOptions horizontalCentered="1" verticalCentered="1"/>
      <pageSetup paperSize="9" scale="63" firstPageNumber="35" orientation="portrait" useFirstPageNumber="1" r:id="rId1"/>
      <headerFooter alignWithMargins="0">
        <oddFooter>&amp;CC&amp;P of C86</oddFooter>
      </headerFooter>
    </customSheetView>
    <customSheetView guid="{BC8C37C8-8E80-4CC8-91CA-8C32C70C60C4}" scale="120" showPageBreaks="1" zeroValues="0" printArea="1" view="pageBreakPreview" topLeftCell="A37">
      <selection activeCell="B3" sqref="B3:F3"/>
      <pageMargins left="0" right="0" top="0" bottom="0" header="0.51181102362204722" footer="0.51181102362204722"/>
      <printOptions horizontalCentered="1" verticalCentered="1"/>
      <pageSetup paperSize="9" scale="63" firstPageNumber="51" orientation="portrait" useFirstPageNumber="1" r:id="rId2"/>
      <headerFooter alignWithMargins="0">
        <oddFooter>Page &amp;P</oddFooter>
      </headerFooter>
    </customSheetView>
    <customSheetView guid="{875007EF-0453-4591-A772-2EE7302F3B85}" showPageBreaks="1" zeroValues="0" printArea="1" view="pageBreakPreview" topLeftCell="A37">
      <selection activeCell="F42" sqref="F42"/>
      <pageMargins left="0" right="0" top="0" bottom="0" header="0.51181102362204722" footer="0.51181102362204722"/>
      <printOptions horizontalCentered="1" verticalCentered="1"/>
      <pageSetup paperSize="9" scale="63" firstPageNumber="60" orientation="portrait" useFirstPageNumber="1" r:id="rId3"/>
      <headerFooter alignWithMargins="0">
        <oddFooter>Page &amp;P</oddFooter>
      </headerFooter>
    </customSheetView>
    <customSheetView guid="{85159366-3B40-433F-AF95-DBF9DC77139A}" scale="145" showPageBreaks="1" zeroValues="0" printArea="1" topLeftCell="A13">
      <selection activeCell="D12" sqref="D12"/>
      <pageMargins left="0.59055118110236227" right="0.39370078740157483" top="0.59055118110236227" bottom="0.59055118110236227" header="0.51181102362204722" footer="0.51181102362204722"/>
      <printOptions horizontalCentered="1"/>
      <pageSetup paperSize="9" scale="69" orientation="portrait" r:id="rId4"/>
      <headerFooter alignWithMargins="0">
        <oddFooter>&amp;L&amp;8Sekhukhune SI BoQ&amp;C&amp;8Page &amp;P of &amp;N</oddFooter>
      </headerFooter>
    </customSheetView>
    <customSheetView guid="{5FFF03BB-C158-47E9-AD08-BBFF3492D689}" showPageBreaks="1" zeroValues="0" printArea="1" view="pageBreakPreview">
      <selection activeCell="H62" sqref="H62"/>
      <pageMargins left="0" right="0" top="0" bottom="0" header="0.51181102362204722" footer="0.51181102362204722"/>
      <printOptions horizontalCentered="1" verticalCentered="1"/>
      <pageSetup paperSize="9" scale="63" firstPageNumber="60" orientation="portrait" useFirstPageNumber="1" r:id="rId5"/>
      <headerFooter alignWithMargins="0">
        <oddFooter>Page &amp;P</oddFooter>
      </headerFooter>
    </customSheetView>
    <customSheetView guid="{573374B7-DAD5-467E-B0ED-E49C3D2A1B52}" showPageBreaks="1" zeroValues="0" printArea="1" view="pageBreakPreview">
      <selection activeCell="D46" sqref="D46"/>
      <pageMargins left="0" right="0" top="0" bottom="0" header="0.51181102362204722" footer="0.51181102362204722"/>
      <printOptions horizontalCentered="1" verticalCentered="1"/>
      <pageSetup paperSize="9" scale="63" firstPageNumber="51" orientation="portrait" useFirstPageNumber="1" r:id="rId6"/>
      <headerFooter alignWithMargins="0">
        <oddFooter>Page &amp;P</oddFooter>
      </headerFooter>
    </customSheetView>
    <customSheetView guid="{C3B3FDA1-B636-405B-B9E8-7D9BA09E0A5F}" showPageBreaks="1" zeroValues="0" printArea="1" hiddenColumns="1" view="pageBreakPreview" topLeftCell="A16">
      <selection activeCell="N12" sqref="N12"/>
      <pageMargins left="0" right="0" top="0" bottom="0" header="0.51181102362204722" footer="0.51181102362204722"/>
      <printOptions horizontalCentered="1" verticalCentered="1"/>
      <pageSetup paperSize="9" scale="63" firstPageNumber="51" orientation="portrait" useFirstPageNumber="1" r:id="rId7"/>
      <headerFooter alignWithMargins="0">
        <oddFooter>Page &amp;P</oddFooter>
      </headerFooter>
    </customSheetView>
    <customSheetView guid="{2786F615-E2A6-496D-92C4-3CE38C7FA450}" scale="120" showPageBreaks="1" zeroValues="0" printArea="1" view="pageBreakPreview" topLeftCell="A39">
      <selection activeCell="H45" sqref="H45"/>
      <pageMargins left="0" right="0" top="0" bottom="0" header="0.51181102362204722" footer="0.51181102362204722"/>
      <printOptions horizontalCentered="1" verticalCentered="1"/>
      <pageSetup paperSize="9" scale="63" firstPageNumber="34" orientation="portrait" useFirstPageNumber="1" r:id="rId8"/>
      <headerFooter alignWithMargins="0">
        <oddFooter>&amp;CC&amp;P of C88</oddFooter>
      </headerFooter>
    </customSheetView>
    <customSheetView guid="{9DFE2180-DC46-486F-BBDE-EAB64F25D88C}" scale="120" showPageBreaks="1" zeroValues="0" printArea="1" view="pageBreakPreview">
      <selection activeCell="E54" sqref="E54"/>
      <pageMargins left="0" right="0" top="0" bottom="0" header="0.51181102362204722" footer="0.51181102362204722"/>
      <printOptions horizontalCentered="1" verticalCentered="1"/>
      <pageSetup paperSize="9" scale="63" firstPageNumber="35" orientation="portrait" useFirstPageNumber="1" r:id="rId9"/>
      <headerFooter alignWithMargins="0">
        <oddFooter>&amp;CC&amp;P of C86</oddFooter>
      </headerFooter>
    </customSheetView>
  </customSheetViews>
  <mergeCells count="3">
    <mergeCell ref="B2:F2"/>
    <mergeCell ref="B3:F3"/>
    <mergeCell ref="B4:F4"/>
  </mergeCells>
  <phoneticPr fontId="2" type="noConversion"/>
  <printOptions horizontalCentered="1" verticalCentered="1"/>
  <pageMargins left="0" right="0" top="0" bottom="0" header="0.51181102362204722" footer="0.51181102362204722"/>
  <pageSetup paperSize="9" scale="63" firstPageNumber="35" orientation="portrait" useFirstPageNumber="1" r:id="rId10"/>
  <headerFooter alignWithMargins="0">
    <oddFooter>&amp;CC&amp;P of C86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2"/>
  </sheetPr>
  <dimension ref="B2:H51"/>
  <sheetViews>
    <sheetView zoomScale="130" zoomScaleNormal="130" zoomScaleSheetLayoutView="100" workbookViewId="0">
      <selection activeCell="D28" sqref="D28"/>
    </sheetView>
  </sheetViews>
  <sheetFormatPr defaultRowHeight="13.2" x14ac:dyDescent="0.25"/>
  <cols>
    <col min="1" max="1" width="2.5546875" customWidth="1"/>
    <col min="2" max="2" width="8.5546875" customWidth="1"/>
    <col min="3" max="3" width="13.5546875" customWidth="1"/>
    <col min="4" max="4" width="41.5546875" customWidth="1"/>
    <col min="5" max="6" width="8.5546875" style="15" customWidth="1"/>
    <col min="7" max="7" width="10.5546875" customWidth="1"/>
    <col min="8" max="8" width="12.5546875" customWidth="1"/>
  </cols>
  <sheetData>
    <row r="2" spans="2:8" ht="15.6" x14ac:dyDescent="0.3">
      <c r="B2" s="1050"/>
      <c r="C2" s="1050"/>
      <c r="D2" s="1050"/>
      <c r="E2" s="1050"/>
      <c r="F2" s="1050"/>
      <c r="G2" s="1050"/>
      <c r="H2" s="1050"/>
    </row>
    <row r="3" spans="2:8" ht="15.6" x14ac:dyDescent="0.3">
      <c r="B3" s="1051"/>
      <c r="C3" s="1051"/>
      <c r="D3" s="1051"/>
      <c r="E3" s="1051"/>
      <c r="F3" s="1051"/>
      <c r="G3" s="1051"/>
      <c r="H3" s="1051"/>
    </row>
    <row r="4" spans="2:8" ht="15.6" x14ac:dyDescent="0.3">
      <c r="B4" s="1052"/>
      <c r="C4" s="1050"/>
      <c r="D4" s="1050"/>
      <c r="E4" s="1050"/>
      <c r="F4" s="1050"/>
      <c r="G4" s="1050"/>
      <c r="H4" s="1050"/>
    </row>
    <row r="5" spans="2:8" ht="13.8" thickBot="1" x14ac:dyDescent="0.3">
      <c r="B5" s="60"/>
      <c r="C5" s="60"/>
      <c r="D5" s="60"/>
      <c r="E5" s="61"/>
      <c r="F5" s="62"/>
      <c r="G5" s="60"/>
      <c r="H5" s="69"/>
    </row>
    <row r="6" spans="2:8" x14ac:dyDescent="0.25">
      <c r="B6" s="50"/>
      <c r="C6" s="66"/>
      <c r="D6" s="51"/>
      <c r="E6" s="51"/>
      <c r="F6" s="52"/>
      <c r="G6" s="51"/>
      <c r="H6" s="54"/>
    </row>
    <row r="7" spans="2:8" ht="13.8" thickBot="1" x14ac:dyDescent="0.3">
      <c r="B7" s="59"/>
      <c r="C7" s="67"/>
      <c r="D7" s="55"/>
      <c r="E7" s="55"/>
      <c r="F7" s="56"/>
      <c r="G7" s="57"/>
      <c r="H7" s="58"/>
    </row>
    <row r="8" spans="2:8" x14ac:dyDescent="0.25">
      <c r="B8" s="71"/>
      <c r="C8" s="51"/>
      <c r="D8" s="72"/>
      <c r="E8" s="51"/>
      <c r="F8" s="73"/>
      <c r="G8" s="294"/>
      <c r="H8" s="74"/>
    </row>
    <row r="9" spans="2:8" x14ac:dyDescent="0.25">
      <c r="B9" s="71"/>
      <c r="C9" s="340"/>
      <c r="D9" s="65"/>
      <c r="E9" s="79"/>
      <c r="F9" s="73"/>
      <c r="G9" s="218"/>
      <c r="H9" s="74"/>
    </row>
    <row r="10" spans="2:8" ht="13.8" thickBot="1" x14ac:dyDescent="0.3">
      <c r="B10" s="75"/>
      <c r="C10" s="55"/>
      <c r="D10" s="76"/>
      <c r="E10" s="55"/>
      <c r="F10" s="73"/>
      <c r="G10" s="57"/>
      <c r="H10" s="74"/>
    </row>
    <row r="11" spans="2:8" x14ac:dyDescent="0.25">
      <c r="B11" s="295"/>
      <c r="C11" s="296"/>
      <c r="D11" s="164"/>
      <c r="E11" s="297"/>
      <c r="F11" s="297"/>
      <c r="G11" s="298"/>
      <c r="H11" s="299"/>
    </row>
    <row r="12" spans="2:8" x14ac:dyDescent="0.25">
      <c r="B12" s="303"/>
      <c r="C12" s="304"/>
      <c r="D12" s="349"/>
      <c r="E12" s="306"/>
      <c r="F12" s="307"/>
      <c r="G12" s="308"/>
      <c r="H12" s="309"/>
    </row>
    <row r="13" spans="2:8" x14ac:dyDescent="0.25">
      <c r="B13" s="303"/>
      <c r="C13" s="304"/>
      <c r="D13" s="305"/>
      <c r="E13" s="306"/>
      <c r="F13" s="307"/>
      <c r="G13" s="308"/>
      <c r="H13" s="309"/>
    </row>
    <row r="14" spans="2:8" x14ac:dyDescent="0.25">
      <c r="B14" s="167"/>
      <c r="C14" s="172"/>
      <c r="D14" s="173"/>
      <c r="E14" s="119"/>
      <c r="F14" s="119"/>
      <c r="G14" s="118"/>
      <c r="H14" s="174"/>
    </row>
    <row r="15" spans="2:8" x14ac:dyDescent="0.25">
      <c r="B15" s="127"/>
      <c r="C15" s="175"/>
      <c r="D15" s="117"/>
      <c r="E15" s="119"/>
      <c r="F15" s="119"/>
      <c r="G15" s="118"/>
      <c r="H15" s="130"/>
    </row>
    <row r="16" spans="2:8" x14ac:dyDescent="0.25">
      <c r="B16" s="127"/>
      <c r="C16" s="128"/>
      <c r="D16" s="176"/>
      <c r="E16" s="119"/>
      <c r="F16" s="119"/>
      <c r="G16" s="118"/>
      <c r="H16" s="130"/>
    </row>
    <row r="17" spans="2:8" x14ac:dyDescent="0.25">
      <c r="B17" s="127"/>
      <c r="C17" s="128"/>
      <c r="D17" s="176"/>
      <c r="E17" s="119"/>
      <c r="F17" s="119"/>
      <c r="G17" s="118"/>
      <c r="H17" s="130"/>
    </row>
    <row r="18" spans="2:8" x14ac:dyDescent="0.25">
      <c r="B18" s="127"/>
      <c r="C18" s="128"/>
      <c r="D18" s="176"/>
      <c r="E18" s="119"/>
      <c r="F18" s="119"/>
      <c r="G18" s="118"/>
      <c r="H18" s="130"/>
    </row>
    <row r="19" spans="2:8" x14ac:dyDescent="0.25">
      <c r="B19" s="127"/>
      <c r="C19" s="128"/>
      <c r="D19" s="176"/>
      <c r="E19" s="119"/>
      <c r="F19" s="119"/>
      <c r="G19" s="118"/>
      <c r="H19" s="130"/>
    </row>
    <row r="20" spans="2:8" x14ac:dyDescent="0.25">
      <c r="B20" s="127"/>
      <c r="C20" s="128"/>
      <c r="D20" s="176"/>
      <c r="E20" s="119"/>
      <c r="F20" s="119"/>
      <c r="G20" s="118"/>
      <c r="H20" s="177"/>
    </row>
    <row r="21" spans="2:8" x14ac:dyDescent="0.25">
      <c r="B21" s="127"/>
      <c r="C21" s="128"/>
      <c r="D21" s="176"/>
      <c r="E21" s="119"/>
      <c r="F21" s="119"/>
      <c r="G21" s="118"/>
      <c r="H21" s="130"/>
    </row>
    <row r="22" spans="2:8" ht="25.5" customHeight="1" x14ac:dyDescent="0.25">
      <c r="B22" s="127"/>
      <c r="C22" s="128"/>
      <c r="D22" s="117"/>
      <c r="E22" s="129"/>
      <c r="F22" s="119"/>
      <c r="G22" s="118"/>
      <c r="H22" s="130"/>
    </row>
    <row r="23" spans="2:8" x14ac:dyDescent="0.25">
      <c r="B23" s="127"/>
      <c r="C23" s="128"/>
      <c r="D23" s="176"/>
      <c r="E23" s="129"/>
      <c r="F23" s="119"/>
      <c r="G23" s="118"/>
      <c r="H23" s="130"/>
    </row>
    <row r="24" spans="2:8" x14ac:dyDescent="0.25">
      <c r="B24" s="178"/>
      <c r="C24" s="178"/>
      <c r="D24" s="179"/>
      <c r="E24" s="129"/>
      <c r="F24" s="119"/>
      <c r="G24" s="118"/>
      <c r="H24" s="130"/>
    </row>
    <row r="25" spans="2:8" x14ac:dyDescent="0.25">
      <c r="B25" s="127"/>
      <c r="C25" s="128"/>
      <c r="D25" s="180"/>
      <c r="E25" s="129"/>
      <c r="F25" s="119"/>
      <c r="G25" s="118"/>
      <c r="H25" s="130"/>
    </row>
    <row r="26" spans="2:8" x14ac:dyDescent="0.25">
      <c r="B26" s="127"/>
      <c r="C26" s="128"/>
      <c r="D26" s="180"/>
      <c r="E26" s="129"/>
      <c r="F26" s="119"/>
      <c r="G26" s="118"/>
      <c r="H26" s="130"/>
    </row>
    <row r="27" spans="2:8" x14ac:dyDescent="0.25">
      <c r="B27" s="167"/>
      <c r="C27" s="178"/>
      <c r="D27" s="179"/>
      <c r="E27" s="129"/>
      <c r="F27" s="119"/>
      <c r="G27" s="118"/>
      <c r="H27" s="130"/>
    </row>
    <row r="28" spans="2:8" x14ac:dyDescent="0.25">
      <c r="B28" s="127"/>
      <c r="C28" s="128"/>
      <c r="D28" s="180"/>
      <c r="E28" s="129"/>
      <c r="F28" s="119"/>
      <c r="G28" s="118"/>
      <c r="H28" s="130"/>
    </row>
    <row r="29" spans="2:8" x14ac:dyDescent="0.25">
      <c r="B29" s="127"/>
      <c r="C29" s="128"/>
      <c r="D29" s="117"/>
      <c r="E29" s="129"/>
      <c r="F29" s="119"/>
      <c r="G29" s="118"/>
      <c r="H29" s="130"/>
    </row>
    <row r="30" spans="2:8" x14ac:dyDescent="0.25">
      <c r="B30" s="127"/>
      <c r="C30" s="128"/>
      <c r="D30" s="117"/>
      <c r="E30" s="129"/>
      <c r="F30" s="119"/>
      <c r="G30" s="118"/>
      <c r="H30" s="130"/>
    </row>
    <row r="31" spans="2:8" ht="17.25" customHeight="1" x14ac:dyDescent="0.25">
      <c r="B31" s="127"/>
      <c r="C31" s="128"/>
      <c r="D31" s="117"/>
      <c r="E31" s="129"/>
      <c r="F31" s="119"/>
      <c r="G31" s="118"/>
      <c r="H31" s="130"/>
    </row>
    <row r="32" spans="2:8" x14ac:dyDescent="0.25">
      <c r="B32" s="127"/>
      <c r="C32" s="128"/>
      <c r="D32" s="117"/>
      <c r="E32" s="129"/>
      <c r="F32" s="119"/>
      <c r="G32" s="118"/>
      <c r="H32" s="130"/>
    </row>
    <row r="33" spans="2:8" x14ac:dyDescent="0.25">
      <c r="B33" s="127"/>
      <c r="C33" s="128"/>
      <c r="D33" s="176"/>
      <c r="E33" s="129"/>
      <c r="F33" s="119"/>
      <c r="G33" s="118"/>
      <c r="H33" s="130"/>
    </row>
    <row r="34" spans="2:8" x14ac:dyDescent="0.25">
      <c r="B34" s="167"/>
      <c r="C34" s="178"/>
      <c r="D34" s="179"/>
      <c r="E34" s="129"/>
      <c r="F34" s="119"/>
      <c r="G34" s="118"/>
      <c r="H34" s="130"/>
    </row>
    <row r="35" spans="2:8" x14ac:dyDescent="0.25">
      <c r="B35" s="127"/>
      <c r="C35" s="128"/>
      <c r="D35" s="176"/>
      <c r="E35" s="129"/>
      <c r="F35" s="119"/>
      <c r="G35" s="118"/>
      <c r="H35" s="130"/>
    </row>
    <row r="36" spans="2:8" x14ac:dyDescent="0.25">
      <c r="B36" s="127"/>
      <c r="C36" s="128"/>
      <c r="D36" s="117"/>
      <c r="E36" s="129"/>
      <c r="F36" s="119"/>
      <c r="G36" s="118"/>
      <c r="H36" s="130"/>
    </row>
    <row r="37" spans="2:8" x14ac:dyDescent="0.25">
      <c r="B37" s="167"/>
      <c r="C37" s="178"/>
      <c r="D37" s="179"/>
      <c r="E37" s="129"/>
      <c r="F37" s="119"/>
      <c r="G37" s="118"/>
      <c r="H37" s="130"/>
    </row>
    <row r="38" spans="2:8" ht="16.5" customHeight="1" x14ac:dyDescent="0.25">
      <c r="B38" s="127"/>
      <c r="C38" s="128"/>
      <c r="D38" s="176"/>
      <c r="E38" s="129"/>
      <c r="F38" s="119"/>
      <c r="G38" s="118"/>
      <c r="H38" s="130"/>
    </row>
    <row r="39" spans="2:8" x14ac:dyDescent="0.25">
      <c r="B39" s="127"/>
      <c r="C39" s="128"/>
      <c r="D39" s="117"/>
      <c r="E39" s="129"/>
      <c r="F39" s="119"/>
      <c r="G39" s="118"/>
      <c r="H39" s="130"/>
    </row>
    <row r="40" spans="2:8" x14ac:dyDescent="0.25">
      <c r="B40" s="167"/>
      <c r="C40" s="178"/>
      <c r="D40" s="179"/>
      <c r="E40" s="129"/>
      <c r="F40" s="119"/>
      <c r="G40" s="118"/>
      <c r="H40" s="130"/>
    </row>
    <row r="41" spans="2:8" x14ac:dyDescent="0.25">
      <c r="B41" s="127"/>
      <c r="C41" s="128"/>
      <c r="D41" s="176"/>
      <c r="E41" s="129"/>
      <c r="F41" s="119"/>
      <c r="G41" s="118"/>
      <c r="H41" s="130"/>
    </row>
    <row r="42" spans="2:8" x14ac:dyDescent="0.25">
      <c r="B42" s="127"/>
      <c r="C42" s="128"/>
      <c r="D42" s="117"/>
      <c r="E42" s="129"/>
      <c r="F42" s="119"/>
      <c r="G42" s="118"/>
      <c r="H42" s="130"/>
    </row>
    <row r="43" spans="2:8" x14ac:dyDescent="0.25">
      <c r="B43" s="127"/>
      <c r="C43" s="128"/>
      <c r="D43" s="117"/>
      <c r="E43" s="129"/>
      <c r="F43" s="119"/>
      <c r="G43" s="118"/>
      <c r="H43" s="130"/>
    </row>
    <row r="44" spans="2:8" x14ac:dyDescent="0.25">
      <c r="B44" s="127"/>
      <c r="C44" s="128"/>
      <c r="D44" s="117"/>
      <c r="E44" s="129"/>
      <c r="F44" s="119"/>
      <c r="G44" s="118"/>
      <c r="H44" s="130"/>
    </row>
    <row r="45" spans="2:8" x14ac:dyDescent="0.25">
      <c r="B45" s="127"/>
      <c r="C45" s="128"/>
      <c r="D45" s="117"/>
      <c r="E45" s="129"/>
      <c r="F45" s="119"/>
      <c r="G45" s="118"/>
      <c r="H45" s="130"/>
    </row>
    <row r="46" spans="2:8" x14ac:dyDescent="0.25">
      <c r="B46" s="167"/>
      <c r="C46" s="178"/>
      <c r="D46" s="179"/>
      <c r="E46" s="129"/>
      <c r="F46" s="119"/>
      <c r="G46" s="118"/>
      <c r="H46" s="130"/>
    </row>
    <row r="47" spans="2:8" x14ac:dyDescent="0.25">
      <c r="B47" s="170"/>
      <c r="C47" s="99"/>
      <c r="D47" s="100"/>
      <c r="E47" s="187"/>
      <c r="F47" s="101"/>
      <c r="G47" s="102"/>
      <c r="H47" s="188"/>
    </row>
    <row r="48" spans="2:8" ht="13.8" thickBot="1" x14ac:dyDescent="0.3">
      <c r="B48" s="207"/>
      <c r="C48" s="99"/>
      <c r="D48" s="100"/>
      <c r="E48" s="187"/>
      <c r="F48" s="101"/>
      <c r="G48" s="102"/>
      <c r="H48" s="188"/>
    </row>
    <row r="49" spans="2:8" x14ac:dyDescent="0.25">
      <c r="B49" s="86"/>
      <c r="C49" s="87"/>
      <c r="D49" s="87"/>
      <c r="E49" s="89"/>
      <c r="F49" s="90"/>
      <c r="G49" s="87"/>
      <c r="H49" s="310"/>
    </row>
    <row r="50" spans="2:8" x14ac:dyDescent="0.25">
      <c r="B50" s="91"/>
      <c r="C50" s="311"/>
      <c r="D50" s="92"/>
      <c r="E50" s="20"/>
      <c r="F50" s="93"/>
      <c r="G50" s="290"/>
      <c r="H50" s="291"/>
    </row>
    <row r="51" spans="2:8" ht="13.8" thickBot="1" x14ac:dyDescent="0.3">
      <c r="B51" s="94"/>
      <c r="C51" s="95"/>
      <c r="D51" s="95"/>
      <c r="E51" s="97"/>
      <c r="F51" s="98"/>
      <c r="G51" s="95"/>
      <c r="H51" s="292"/>
    </row>
  </sheetData>
  <customSheetViews>
    <customSheetView guid="{E7EE5462-5085-4AFA-B0E7-ACEF3FD4BD46}" scale="130"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1"/>
      <headerFooter alignWithMargins="0">
        <oddFooter>&amp;L&amp;8Sekhukhune SI BoQ&amp;C&amp;8Page &amp;P of &amp;N</oddFooter>
      </headerFooter>
    </customSheetView>
    <customSheetView guid="{BC8C37C8-8E80-4CC8-91CA-8C32C70C60C4}"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2"/>
      <headerFooter alignWithMargins="0">
        <oddFooter>&amp;L&amp;8Sekhukhune SI BoQ&amp;C&amp;8Page &amp;P of &amp;N</oddFooter>
      </headerFooter>
    </customSheetView>
    <customSheetView guid="{875007EF-0453-4591-A772-2EE7302F3B85}" scale="130"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3"/>
      <headerFooter alignWithMargins="0">
        <oddFooter>&amp;L&amp;8Sekhukhune SI BoQ&amp;C&amp;8Page &amp;P of &amp;N</oddFooter>
      </headerFooter>
    </customSheetView>
    <customSheetView guid="{85159366-3B40-433F-AF95-DBF9DC77139A}" scale="130" showPageBreaks="1" printArea="1" topLeftCell="A40">
      <selection activeCell="D28" sqref="D28"/>
      <pageMargins left="0.59055118110236227" right="0.39370078740157483" top="0.59055118110236227" bottom="0.59055118110236227" header="0.51181102362204722" footer="0.51181102362204722"/>
      <printOptions horizontalCentered="1"/>
      <pageSetup paperSize="9" scale="79" orientation="portrait" r:id="rId4"/>
      <headerFooter alignWithMargins="0">
        <oddFooter>&amp;L&amp;8Sekhukhune SI BoQ&amp;C&amp;8Page &amp;P of &amp;N</oddFooter>
      </headerFooter>
    </customSheetView>
    <customSheetView guid="{5FFF03BB-C158-47E9-AD08-BBFF3492D689}"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5"/>
      <headerFooter alignWithMargins="0">
        <oddFooter>&amp;L&amp;8Sekhukhune SI BoQ&amp;C&amp;8Page &amp;P of &amp;N</oddFooter>
      </headerFooter>
    </customSheetView>
    <customSheetView guid="{573374B7-DAD5-467E-B0ED-E49C3D2A1B52}"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6"/>
      <headerFooter alignWithMargins="0">
        <oddFooter>&amp;L&amp;8Sekhukhune SI BoQ&amp;C&amp;8Page &amp;P of &amp;N</oddFooter>
      </headerFooter>
    </customSheetView>
    <customSheetView guid="{C3B3FDA1-B636-405B-B9E8-7D9BA09E0A5F}"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7"/>
      <headerFooter alignWithMargins="0">
        <oddFooter>&amp;L&amp;8Sekhukhune SI BoQ&amp;C&amp;8Page &amp;P of &amp;N</oddFooter>
      </headerFooter>
    </customSheetView>
    <customSheetView guid="{2786F615-E2A6-496D-92C4-3CE38C7FA450}"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8"/>
      <headerFooter alignWithMargins="0">
        <oddFooter>&amp;L&amp;8Sekhukhune SI BoQ&amp;C&amp;8Page &amp;P of &amp;N</oddFooter>
      </headerFooter>
    </customSheetView>
    <customSheetView guid="{9DFE2180-DC46-486F-BBDE-EAB64F25D88C}" scale="130" showPageBreaks="1" printArea="1" state="hidden">
      <selection activeCell="D28" sqref="D28"/>
      <pageMargins left="0.59055118110236227" right="0.39370078740157483" top="0.59055118110236227" bottom="0.59055118110236227" header="0.51181102362204722" footer="0.51181102362204722"/>
      <printOptions horizontalCentered="1"/>
      <pageSetup paperSize="9" scale="79" orientation="portrait" r:id="rId9"/>
      <headerFooter alignWithMargins="0">
        <oddFooter>&amp;L&amp;8Sekhukhune SI BoQ&amp;C&amp;8Page &amp;P of &amp;N</oddFooter>
      </headerFooter>
    </customSheetView>
  </customSheetViews>
  <mergeCells count="3">
    <mergeCell ref="B2:H2"/>
    <mergeCell ref="B3:H3"/>
    <mergeCell ref="B4:H4"/>
  </mergeCells>
  <phoneticPr fontId="2" type="noConversion"/>
  <printOptions horizontalCentered="1"/>
  <pageMargins left="0.59055118110236227" right="0.39370078740157483" top="0.59055118110236227" bottom="0.59055118110236227" header="0.51181102362204722" footer="0.51181102362204722"/>
  <pageSetup paperSize="9" scale="79" orientation="portrait" r:id="rId10"/>
  <headerFooter alignWithMargins="0">
    <oddFooter>&amp;L&amp;8Sekhukhune SI BoQ&amp;C&amp;8Page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2"/>
  </sheetPr>
  <dimension ref="B2:H51"/>
  <sheetViews>
    <sheetView zoomScaleNormal="100" zoomScaleSheetLayoutView="100" workbookViewId="0"/>
  </sheetViews>
  <sheetFormatPr defaultRowHeight="13.2" x14ac:dyDescent="0.25"/>
  <cols>
    <col min="1" max="1" width="2.5546875" customWidth="1"/>
    <col min="2" max="2" width="8.5546875" customWidth="1"/>
    <col min="3" max="3" width="13.5546875" customWidth="1"/>
    <col min="4" max="4" width="41.5546875" customWidth="1"/>
    <col min="5" max="6" width="8.5546875" style="15" customWidth="1"/>
    <col min="7" max="7" width="10.5546875" customWidth="1"/>
    <col min="8" max="8" width="12.5546875" customWidth="1"/>
  </cols>
  <sheetData>
    <row r="2" spans="2:8" ht="15.6" x14ac:dyDescent="0.3">
      <c r="B2" s="1050"/>
      <c r="C2" s="1050"/>
      <c r="D2" s="1050"/>
      <c r="E2" s="1050"/>
      <c r="F2" s="1050"/>
      <c r="G2" s="1050"/>
      <c r="H2" s="1050"/>
    </row>
    <row r="3" spans="2:8" ht="15.6" x14ac:dyDescent="0.3">
      <c r="B3" s="1051"/>
      <c r="C3" s="1051"/>
      <c r="D3" s="1051"/>
      <c r="E3" s="1051"/>
      <c r="F3" s="1051"/>
      <c r="G3" s="1051"/>
      <c r="H3" s="1051"/>
    </row>
    <row r="4" spans="2:8" ht="15.6" x14ac:dyDescent="0.3">
      <c r="B4" s="1052"/>
      <c r="C4" s="1050"/>
      <c r="D4" s="1050"/>
      <c r="E4" s="1050"/>
      <c r="F4" s="1050"/>
      <c r="G4" s="1050"/>
      <c r="H4" s="1050"/>
    </row>
    <row r="5" spans="2:8" ht="13.8" thickBot="1" x14ac:dyDescent="0.3">
      <c r="B5" s="60"/>
      <c r="C5" s="60"/>
      <c r="D5" s="60"/>
      <c r="E5" s="61"/>
      <c r="F5" s="62"/>
      <c r="G5" s="60"/>
      <c r="H5" s="69"/>
    </row>
    <row r="6" spans="2:8" x14ac:dyDescent="0.25">
      <c r="B6" s="50"/>
      <c r="C6" s="66"/>
      <c r="D6" s="51"/>
      <c r="E6" s="51"/>
      <c r="F6" s="52"/>
      <c r="G6" s="51"/>
      <c r="H6" s="54"/>
    </row>
    <row r="7" spans="2:8" ht="13.8" thickBot="1" x14ac:dyDescent="0.3">
      <c r="B7" s="59"/>
      <c r="C7" s="67"/>
      <c r="D7" s="55"/>
      <c r="E7" s="55"/>
      <c r="F7" s="56"/>
      <c r="G7" s="57"/>
      <c r="H7" s="58"/>
    </row>
    <row r="8" spans="2:8" x14ac:dyDescent="0.25">
      <c r="B8" s="71"/>
      <c r="C8" s="51"/>
      <c r="D8" s="72"/>
      <c r="E8" s="72"/>
      <c r="F8" s="284"/>
      <c r="G8" s="294"/>
      <c r="H8" s="74"/>
    </row>
    <row r="9" spans="2:8" x14ac:dyDescent="0.25">
      <c r="B9" s="71"/>
      <c r="C9" s="340"/>
      <c r="D9" s="65"/>
      <c r="E9" s="72"/>
      <c r="F9" s="285"/>
      <c r="G9" s="218"/>
      <c r="H9" s="74"/>
    </row>
    <row r="10" spans="2:8" ht="13.8" thickBot="1" x14ac:dyDescent="0.3">
      <c r="B10" s="75"/>
      <c r="C10" s="55"/>
      <c r="D10" s="76"/>
      <c r="E10" s="76"/>
      <c r="F10" s="286"/>
      <c r="G10" s="57"/>
      <c r="H10" s="74"/>
    </row>
    <row r="11" spans="2:8" x14ac:dyDescent="0.25">
      <c r="B11" s="295"/>
      <c r="C11" s="296"/>
      <c r="D11" s="164"/>
      <c r="E11" s="297"/>
      <c r="F11" s="297"/>
      <c r="G11" s="298"/>
      <c r="H11" s="299"/>
    </row>
    <row r="12" spans="2:8" x14ac:dyDescent="0.25">
      <c r="B12" s="303"/>
      <c r="C12" s="304"/>
      <c r="D12" s="349"/>
      <c r="E12" s="306"/>
      <c r="F12" s="306"/>
      <c r="G12" s="308"/>
      <c r="H12" s="313"/>
    </row>
    <row r="13" spans="2:8" x14ac:dyDescent="0.25">
      <c r="B13" s="303"/>
      <c r="C13" s="304"/>
      <c r="D13" s="312"/>
      <c r="E13" s="306"/>
      <c r="F13" s="306"/>
      <c r="G13" s="308"/>
      <c r="H13" s="313"/>
    </row>
    <row r="14" spans="2:8" x14ac:dyDescent="0.25">
      <c r="B14" s="167"/>
      <c r="C14" s="172"/>
      <c r="D14" s="173"/>
      <c r="E14" s="119"/>
      <c r="F14" s="119"/>
      <c r="G14" s="118"/>
      <c r="H14" s="174"/>
    </row>
    <row r="15" spans="2:8" x14ac:dyDescent="0.25">
      <c r="B15" s="127"/>
      <c r="C15" s="175"/>
      <c r="D15" s="117"/>
      <c r="E15" s="119"/>
      <c r="F15" s="119"/>
      <c r="G15" s="118"/>
      <c r="H15" s="130"/>
    </row>
    <row r="16" spans="2:8" x14ac:dyDescent="0.25">
      <c r="B16" s="127"/>
      <c r="C16" s="128"/>
      <c r="D16" s="176"/>
      <c r="E16" s="119"/>
      <c r="F16" s="119"/>
      <c r="G16" s="118"/>
      <c r="H16" s="130"/>
    </row>
    <row r="17" spans="2:8" x14ac:dyDescent="0.25">
      <c r="B17" s="127"/>
      <c r="C17" s="128"/>
      <c r="D17" s="176"/>
      <c r="E17" s="119"/>
      <c r="F17" s="119"/>
      <c r="G17" s="118"/>
      <c r="H17" s="130"/>
    </row>
    <row r="18" spans="2:8" x14ac:dyDescent="0.25">
      <c r="B18" s="127"/>
      <c r="C18" s="128"/>
      <c r="D18" s="176"/>
      <c r="E18" s="119"/>
      <c r="F18" s="119"/>
      <c r="G18" s="118"/>
      <c r="H18" s="177"/>
    </row>
    <row r="19" spans="2:8" x14ac:dyDescent="0.25">
      <c r="B19" s="127"/>
      <c r="C19" s="128"/>
      <c r="D19" s="176"/>
      <c r="E19" s="119"/>
      <c r="F19" s="119"/>
      <c r="G19" s="118"/>
      <c r="H19" s="177"/>
    </row>
    <row r="20" spans="2:8" x14ac:dyDescent="0.25">
      <c r="B20" s="127"/>
      <c r="C20" s="128"/>
      <c r="D20" s="176"/>
      <c r="E20" s="119"/>
      <c r="F20" s="119"/>
      <c r="G20" s="118"/>
      <c r="H20" s="177"/>
    </row>
    <row r="21" spans="2:8" x14ac:dyDescent="0.25">
      <c r="B21" s="127"/>
      <c r="C21" s="128"/>
      <c r="D21" s="176"/>
      <c r="E21" s="119"/>
      <c r="F21" s="119"/>
      <c r="G21" s="118"/>
      <c r="H21" s="130"/>
    </row>
    <row r="22" spans="2:8" ht="25.5" customHeight="1" x14ac:dyDescent="0.25">
      <c r="B22" s="127"/>
      <c r="C22" s="128"/>
      <c r="D22" s="117"/>
      <c r="E22" s="129"/>
      <c r="F22" s="119"/>
      <c r="G22" s="118"/>
      <c r="H22" s="130"/>
    </row>
    <row r="23" spans="2:8" x14ac:dyDescent="0.25">
      <c r="B23" s="127"/>
      <c r="C23" s="128"/>
      <c r="D23" s="176"/>
      <c r="E23" s="129"/>
      <c r="F23" s="119"/>
      <c r="G23" s="118"/>
      <c r="H23" s="130"/>
    </row>
    <row r="24" spans="2:8" x14ac:dyDescent="0.25">
      <c r="B24" s="178"/>
      <c r="C24" s="178"/>
      <c r="D24" s="179"/>
      <c r="E24" s="129"/>
      <c r="F24" s="119"/>
      <c r="G24" s="118"/>
      <c r="H24" s="130"/>
    </row>
    <row r="25" spans="2:8" x14ac:dyDescent="0.25">
      <c r="B25" s="127"/>
      <c r="C25" s="128"/>
      <c r="D25" s="180"/>
      <c r="E25" s="129"/>
      <c r="F25" s="119"/>
      <c r="G25" s="118"/>
      <c r="H25" s="130"/>
    </row>
    <row r="26" spans="2:8" x14ac:dyDescent="0.25">
      <c r="B26" s="127"/>
      <c r="C26" s="128"/>
      <c r="D26" s="180"/>
      <c r="E26" s="129"/>
      <c r="F26" s="119"/>
      <c r="G26" s="118"/>
      <c r="H26" s="130"/>
    </row>
    <row r="27" spans="2:8" x14ac:dyDescent="0.25">
      <c r="B27" s="167"/>
      <c r="C27" s="178"/>
      <c r="D27" s="179"/>
      <c r="E27" s="129"/>
      <c r="F27" s="119"/>
      <c r="G27" s="118"/>
      <c r="H27" s="130"/>
    </row>
    <row r="28" spans="2:8" x14ac:dyDescent="0.25">
      <c r="B28" s="127"/>
      <c r="C28" s="128"/>
      <c r="D28" s="180"/>
      <c r="E28" s="129"/>
      <c r="F28" s="119"/>
      <c r="G28" s="118"/>
      <c r="H28" s="130"/>
    </row>
    <row r="29" spans="2:8" x14ac:dyDescent="0.25">
      <c r="B29" s="127"/>
      <c r="C29" s="128"/>
      <c r="D29" s="180"/>
      <c r="E29" s="129"/>
      <c r="F29" s="119"/>
      <c r="G29" s="118"/>
      <c r="H29" s="130"/>
    </row>
    <row r="30" spans="2:8" x14ac:dyDescent="0.25">
      <c r="B30" s="127"/>
      <c r="C30" s="128"/>
      <c r="D30" s="117"/>
      <c r="E30" s="129"/>
      <c r="F30" s="119"/>
      <c r="G30" s="118"/>
      <c r="H30" s="130"/>
    </row>
    <row r="31" spans="2:8" ht="17.25" customHeight="1" x14ac:dyDescent="0.25">
      <c r="B31" s="127"/>
      <c r="C31" s="128"/>
      <c r="D31" s="117"/>
      <c r="E31" s="129"/>
      <c r="F31" s="119"/>
      <c r="G31" s="118"/>
      <c r="H31" s="130"/>
    </row>
    <row r="32" spans="2:8" x14ac:dyDescent="0.25">
      <c r="B32" s="127"/>
      <c r="C32" s="128"/>
      <c r="D32" s="117"/>
      <c r="E32" s="129"/>
      <c r="F32" s="119"/>
      <c r="G32" s="118"/>
      <c r="H32" s="130"/>
    </row>
    <row r="33" spans="2:8" x14ac:dyDescent="0.25">
      <c r="B33" s="127"/>
      <c r="C33" s="128"/>
      <c r="D33" s="176"/>
      <c r="E33" s="129"/>
      <c r="F33" s="119"/>
      <c r="G33" s="118"/>
      <c r="H33" s="130"/>
    </row>
    <row r="34" spans="2:8" x14ac:dyDescent="0.25">
      <c r="B34" s="167"/>
      <c r="C34" s="178"/>
      <c r="D34" s="179"/>
      <c r="E34" s="129"/>
      <c r="F34" s="119"/>
      <c r="G34" s="118"/>
      <c r="H34" s="130"/>
    </row>
    <row r="35" spans="2:8" x14ac:dyDescent="0.25">
      <c r="B35" s="127"/>
      <c r="C35" s="128"/>
      <c r="D35" s="176"/>
      <c r="E35" s="129"/>
      <c r="F35" s="119"/>
      <c r="G35" s="118"/>
      <c r="H35" s="130"/>
    </row>
    <row r="36" spans="2:8" x14ac:dyDescent="0.25">
      <c r="B36" s="127"/>
      <c r="C36" s="128"/>
      <c r="D36" s="117"/>
      <c r="E36" s="129"/>
      <c r="F36" s="119"/>
      <c r="G36" s="118"/>
      <c r="H36" s="130"/>
    </row>
    <row r="37" spans="2:8" x14ac:dyDescent="0.25">
      <c r="B37" s="167"/>
      <c r="C37" s="178"/>
      <c r="D37" s="179"/>
      <c r="E37" s="129"/>
      <c r="F37" s="119"/>
      <c r="G37" s="118"/>
      <c r="H37" s="130"/>
    </row>
    <row r="38" spans="2:8" ht="12.75" customHeight="1" x14ac:dyDescent="0.25">
      <c r="B38" s="127"/>
      <c r="C38" s="128"/>
      <c r="D38" s="176"/>
      <c r="E38" s="129"/>
      <c r="F38" s="119"/>
      <c r="G38" s="118"/>
      <c r="H38" s="130"/>
    </row>
    <row r="39" spans="2:8" x14ac:dyDescent="0.25">
      <c r="B39" s="127"/>
      <c r="C39" s="128"/>
      <c r="D39" s="117"/>
      <c r="E39" s="129"/>
      <c r="F39" s="119"/>
      <c r="G39" s="118"/>
      <c r="H39" s="130"/>
    </row>
    <row r="40" spans="2:8" x14ac:dyDescent="0.25">
      <c r="B40" s="167"/>
      <c r="C40" s="178"/>
      <c r="D40" s="179"/>
      <c r="E40" s="129"/>
      <c r="F40" s="119"/>
      <c r="G40" s="118"/>
      <c r="H40" s="130"/>
    </row>
    <row r="41" spans="2:8" ht="12.75" customHeight="1" x14ac:dyDescent="0.25">
      <c r="B41" s="127"/>
      <c r="C41" s="128"/>
      <c r="D41" s="176"/>
      <c r="E41" s="129"/>
      <c r="F41" s="119"/>
      <c r="G41" s="118"/>
      <c r="H41" s="130"/>
    </row>
    <row r="42" spans="2:8" ht="12.75" customHeight="1" x14ac:dyDescent="0.25">
      <c r="B42" s="127"/>
      <c r="C42" s="128"/>
      <c r="D42" s="176"/>
      <c r="E42" s="129"/>
      <c r="F42" s="119"/>
      <c r="G42" s="118"/>
      <c r="H42" s="130"/>
    </row>
    <row r="43" spans="2:8" x14ac:dyDescent="0.25">
      <c r="B43" s="127"/>
      <c r="C43" s="128"/>
      <c r="D43" s="117"/>
      <c r="E43" s="129"/>
      <c r="F43" s="119"/>
      <c r="G43" s="118"/>
      <c r="H43" s="130"/>
    </row>
    <row r="44" spans="2:8" x14ac:dyDescent="0.25">
      <c r="B44" s="127"/>
      <c r="C44" s="128"/>
      <c r="D44" s="117"/>
      <c r="E44" s="129"/>
      <c r="F44" s="119"/>
      <c r="G44" s="118"/>
      <c r="H44" s="130"/>
    </row>
    <row r="45" spans="2:8" x14ac:dyDescent="0.25">
      <c r="B45" s="127"/>
      <c r="C45" s="128"/>
      <c r="D45" s="117"/>
      <c r="E45" s="129"/>
      <c r="F45" s="119"/>
      <c r="G45" s="118"/>
      <c r="H45" s="130"/>
    </row>
    <row r="46" spans="2:8" x14ac:dyDescent="0.25">
      <c r="B46" s="167"/>
      <c r="C46" s="178"/>
      <c r="D46" s="179"/>
      <c r="E46" s="129"/>
      <c r="F46" s="119"/>
      <c r="G46" s="118"/>
      <c r="H46" s="130"/>
    </row>
    <row r="47" spans="2:8" x14ac:dyDescent="0.25">
      <c r="B47" s="170"/>
      <c r="C47" s="99"/>
      <c r="D47" s="100"/>
      <c r="E47" s="187"/>
      <c r="F47" s="101"/>
      <c r="G47" s="102"/>
      <c r="H47" s="188"/>
    </row>
    <row r="48" spans="2:8" ht="13.8" thickBot="1" x14ac:dyDescent="0.3">
      <c r="B48" s="207"/>
      <c r="C48" s="99"/>
      <c r="D48" s="100"/>
      <c r="E48" s="187"/>
      <c r="F48" s="101"/>
      <c r="G48" s="102"/>
      <c r="H48" s="188"/>
    </row>
    <row r="49" spans="2:8" x14ac:dyDescent="0.25">
      <c r="B49" s="104"/>
      <c r="C49" s="105"/>
      <c r="D49" s="105"/>
      <c r="E49" s="106"/>
      <c r="F49" s="107"/>
      <c r="G49" s="105"/>
      <c r="H49" s="300"/>
    </row>
    <row r="50" spans="2:8" x14ac:dyDescent="0.25">
      <c r="B50" s="108"/>
      <c r="C50" s="103"/>
      <c r="D50" s="92"/>
      <c r="E50" s="109"/>
      <c r="F50" s="110"/>
      <c r="G50" s="111"/>
      <c r="H50" s="301"/>
    </row>
    <row r="51" spans="2:8" ht="13.8" thickBot="1" x14ac:dyDescent="0.3">
      <c r="B51" s="112"/>
      <c r="C51" s="113"/>
      <c r="D51" s="113"/>
      <c r="E51" s="114"/>
      <c r="F51" s="115"/>
      <c r="G51" s="113"/>
      <c r="H51" s="302"/>
    </row>
  </sheetData>
  <customSheetViews>
    <customSheetView guid="{E7EE5462-5085-4AFA-B0E7-ACEF3FD4BD46}" state="hidden">
      <pageMargins left="0.59055118110236227" right="0.39370078740157483" top="0.59055118110236227" bottom="0.59055118110236227" header="0.51181102362204722" footer="0.51181102362204722"/>
      <printOptions horizontalCentered="1"/>
      <pageSetup paperSize="9" scale="78" orientation="portrait" r:id="rId1"/>
      <headerFooter alignWithMargins="0">
        <oddFooter>&amp;L&amp;8Sekhukhune SIl BoQ&amp;C&amp;8Page &amp;P of &amp;N</oddFooter>
      </headerFooter>
    </customSheetView>
    <customSheetView guid="{BC8C37C8-8E80-4CC8-91CA-8C32C70C60C4}"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2"/>
      <headerFooter alignWithMargins="0">
        <oddFooter>&amp;L&amp;8Sekhukhune SIl BoQ&amp;C&amp;8Page &amp;P of &amp;N</oddFooter>
      </headerFooter>
    </customSheetView>
    <customSheetView guid="{875007EF-0453-4591-A772-2EE7302F3B85}" state="hidden">
      <pageMargins left="0.59055118110236227" right="0.39370078740157483" top="0.59055118110236227" bottom="0.59055118110236227" header="0.51181102362204722" footer="0.51181102362204722"/>
      <printOptions horizontalCentered="1"/>
      <pageSetup paperSize="9" scale="78" orientation="portrait" r:id="rId3"/>
      <headerFooter alignWithMargins="0">
        <oddFooter>&amp;L&amp;8Sekhukhune SIl BoQ&amp;C&amp;8Page &amp;P of &amp;N</oddFooter>
      </headerFooter>
    </customSheetView>
    <customSheetView guid="{85159366-3B40-433F-AF95-DBF9DC77139A}" showPageBreaks="1" printArea="1">
      <pageMargins left="0.59055118110236227" right="0.39370078740157483" top="0.59055118110236227" bottom="0.59055118110236227" header="0.51181102362204722" footer="0.51181102362204722"/>
      <printOptions horizontalCentered="1"/>
      <pageSetup paperSize="9" scale="78" orientation="portrait" r:id="rId4"/>
      <headerFooter alignWithMargins="0">
        <oddFooter>&amp;L&amp;8Sekhukhune SIl BoQ&amp;C&amp;8Page &amp;P of &amp;N</oddFooter>
      </headerFooter>
    </customSheetView>
    <customSheetView guid="{5FFF03BB-C158-47E9-AD08-BBFF3492D689}"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5"/>
      <headerFooter alignWithMargins="0">
        <oddFooter>&amp;L&amp;8Sekhukhune SIl BoQ&amp;C&amp;8Page &amp;P of &amp;N</oddFooter>
      </headerFooter>
    </customSheetView>
    <customSheetView guid="{573374B7-DAD5-467E-B0ED-E49C3D2A1B52}"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6"/>
      <headerFooter alignWithMargins="0">
        <oddFooter>&amp;L&amp;8Sekhukhune SIl BoQ&amp;C&amp;8Page &amp;P of &amp;N</oddFooter>
      </headerFooter>
    </customSheetView>
    <customSheetView guid="{C3B3FDA1-B636-405B-B9E8-7D9BA09E0A5F}"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7"/>
      <headerFooter alignWithMargins="0">
        <oddFooter>&amp;L&amp;8Sekhukhune SIl BoQ&amp;C&amp;8Page &amp;P of &amp;N</oddFooter>
      </headerFooter>
    </customSheetView>
    <customSheetView guid="{2786F615-E2A6-496D-92C4-3CE38C7FA450}"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8"/>
      <headerFooter alignWithMargins="0">
        <oddFooter>&amp;L&amp;8Sekhukhune SIl BoQ&amp;C&amp;8Page &amp;P of &amp;N</oddFooter>
      </headerFooter>
    </customSheetView>
    <customSheetView guid="{9DFE2180-DC46-486F-BBDE-EAB64F25D88C}" showPageBreaks="1" printArea="1" state="hidden">
      <pageMargins left="0.59055118110236227" right="0.39370078740157483" top="0.59055118110236227" bottom="0.59055118110236227" header="0.51181102362204722" footer="0.51181102362204722"/>
      <printOptions horizontalCentered="1"/>
      <pageSetup paperSize="9" scale="78" orientation="portrait" r:id="rId9"/>
      <headerFooter alignWithMargins="0">
        <oddFooter>&amp;L&amp;8Sekhukhune SIl BoQ&amp;C&amp;8Page &amp;P of &amp;N</oddFooter>
      </headerFooter>
    </customSheetView>
  </customSheetViews>
  <mergeCells count="3">
    <mergeCell ref="B2:H2"/>
    <mergeCell ref="B3:H3"/>
    <mergeCell ref="B4:H4"/>
  </mergeCells>
  <phoneticPr fontId="2" type="noConversion"/>
  <printOptions horizontalCentered="1"/>
  <pageMargins left="0.59055118110236227" right="0.39370078740157483" top="0.59055118110236227" bottom="0.59055118110236227" header="0.51181102362204722" footer="0.51181102362204722"/>
  <pageSetup paperSize="9" scale="78" orientation="portrait" r:id="rId10"/>
  <headerFooter alignWithMargins="0">
    <oddFooter>&amp;L&amp;8Sekhukhune SIl BoQ&amp;C&amp;8Page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2"/>
  </sheetPr>
  <dimension ref="A2:H441"/>
  <sheetViews>
    <sheetView showZeros="0" view="pageBreakPreview" zoomScale="150" zoomScaleNormal="186" zoomScaleSheetLayoutView="150" workbookViewId="0">
      <selection activeCell="D10" sqref="D10"/>
    </sheetView>
  </sheetViews>
  <sheetFormatPr defaultColWidth="9.109375" defaultRowHeight="13.2" x14ac:dyDescent="0.25"/>
  <cols>
    <col min="1" max="1" width="2.5546875" style="353" customWidth="1"/>
    <col min="2" max="2" width="8.5546875" style="353" customWidth="1"/>
    <col min="3" max="3" width="10.5546875" style="353" customWidth="1"/>
    <col min="4" max="4" width="43.44140625" style="878" customWidth="1"/>
    <col min="5" max="5" width="8.5546875" style="385" customWidth="1"/>
    <col min="6" max="6" width="12.6640625" style="385" customWidth="1"/>
    <col min="7" max="7" width="11" style="353" bestFit="1" customWidth="1"/>
    <col min="8" max="8" width="13.44140625" style="1028" customWidth="1"/>
    <col min="9" max="16384" width="9.109375" style="353"/>
  </cols>
  <sheetData>
    <row r="2" spans="1:8" ht="15.6" x14ac:dyDescent="0.3">
      <c r="B2" s="1053" t="s">
        <v>911</v>
      </c>
      <c r="C2" s="1053"/>
      <c r="D2" s="1053"/>
      <c r="E2" s="1053"/>
      <c r="F2" s="1053"/>
      <c r="G2"/>
      <c r="H2" s="657"/>
    </row>
    <row r="3" spans="1:8" ht="15.6" x14ac:dyDescent="0.3">
      <c r="B3" s="1051" t="s">
        <v>1054</v>
      </c>
      <c r="C3" s="1051"/>
      <c r="D3" s="1051"/>
      <c r="E3" s="1051"/>
      <c r="F3" s="1051"/>
      <c r="G3"/>
      <c r="H3" s="657"/>
    </row>
    <row r="4" spans="1:8" ht="15.6" x14ac:dyDescent="0.3">
      <c r="B4" s="1052">
        <f>'Section A - P&amp;G'!A3:E3</f>
        <v>0</v>
      </c>
      <c r="C4" s="1050"/>
      <c r="D4" s="1050"/>
      <c r="E4" s="1050"/>
      <c r="F4" s="1050"/>
      <c r="G4"/>
      <c r="H4" s="657"/>
    </row>
    <row r="5" spans="1:8" ht="13.8" thickBot="1" x14ac:dyDescent="0.3">
      <c r="B5" s="60"/>
      <c r="C5" s="60"/>
      <c r="D5" s="864"/>
      <c r="E5" s="61"/>
      <c r="F5" s="62"/>
      <c r="G5"/>
      <c r="H5" s="657"/>
    </row>
    <row r="6" spans="1:8" x14ac:dyDescent="0.25">
      <c r="B6" s="50" t="s">
        <v>49</v>
      </c>
      <c r="C6" s="66" t="s">
        <v>42</v>
      </c>
      <c r="D6" s="51" t="s">
        <v>50</v>
      </c>
      <c r="E6" s="51" t="s">
        <v>51</v>
      </c>
      <c r="F6" s="52" t="s">
        <v>52</v>
      </c>
      <c r="G6" s="51" t="s">
        <v>53</v>
      </c>
      <c r="H6" s="659" t="s">
        <v>64</v>
      </c>
    </row>
    <row r="7" spans="1:8" ht="13.8" thickBot="1" x14ac:dyDescent="0.3">
      <c r="B7" s="59" t="s">
        <v>54</v>
      </c>
      <c r="C7" s="67" t="s">
        <v>43</v>
      </c>
      <c r="D7" s="55"/>
      <c r="E7" s="55"/>
      <c r="F7" s="56"/>
      <c r="G7" s="629"/>
      <c r="H7" s="662"/>
    </row>
    <row r="8" spans="1:8" x14ac:dyDescent="0.25">
      <c r="B8" s="71"/>
      <c r="C8" s="51"/>
      <c r="D8" s="72"/>
      <c r="E8" s="51"/>
      <c r="F8" s="52"/>
      <c r="G8" s="80"/>
      <c r="H8" s="665"/>
    </row>
    <row r="9" spans="1:8" ht="40.200000000000003" thickBot="1" x14ac:dyDescent="0.3">
      <c r="B9" s="71"/>
      <c r="C9" s="341" t="s">
        <v>723</v>
      </c>
      <c r="D9" s="65" t="s">
        <v>667</v>
      </c>
      <c r="E9" s="79"/>
      <c r="F9" s="171"/>
      <c r="G9" s="81"/>
      <c r="H9" s="665"/>
    </row>
    <row r="10" spans="1:8" ht="39.6" x14ac:dyDescent="0.25">
      <c r="B10" s="558" t="s">
        <v>61</v>
      </c>
      <c r="C10" s="559"/>
      <c r="D10" s="164" t="s">
        <v>486</v>
      </c>
      <c r="E10" s="560"/>
      <c r="F10" s="560"/>
      <c r="G10" s="561"/>
      <c r="H10" s="920"/>
    </row>
    <row r="11" spans="1:8" x14ac:dyDescent="0.25">
      <c r="A11" s="879"/>
      <c r="B11" s="234"/>
      <c r="C11" s="905"/>
      <c r="D11" s="904" t="s">
        <v>630</v>
      </c>
      <c r="E11" s="235"/>
      <c r="F11" s="235"/>
      <c r="G11" s="236"/>
      <c r="H11" s="924"/>
    </row>
    <row r="12" spans="1:8" x14ac:dyDescent="0.25">
      <c r="A12" s="879"/>
      <c r="B12" s="906"/>
      <c r="C12" s="904"/>
      <c r="D12" s="904"/>
      <c r="E12" s="235"/>
      <c r="F12" s="235"/>
      <c r="G12" s="236"/>
      <c r="H12" s="979"/>
    </row>
    <row r="13" spans="1:8" x14ac:dyDescent="0.25">
      <c r="A13" s="879"/>
      <c r="B13" s="907" t="s">
        <v>107</v>
      </c>
      <c r="C13" s="908"/>
      <c r="D13" s="909" t="s">
        <v>1034</v>
      </c>
      <c r="E13" s="765"/>
      <c r="F13" s="883"/>
      <c r="G13" s="893"/>
      <c r="H13" s="1020"/>
    </row>
    <row r="14" spans="1:8" x14ac:dyDescent="0.25">
      <c r="A14" s="879"/>
      <c r="B14" s="894"/>
      <c r="C14" s="891"/>
      <c r="D14" s="892"/>
      <c r="E14" s="765"/>
      <c r="F14" s="883"/>
      <c r="G14" s="893"/>
      <c r="H14" s="1021"/>
    </row>
    <row r="15" spans="1:8" ht="22.8" x14ac:dyDescent="0.25">
      <c r="A15" s="879"/>
      <c r="B15" s="890" t="s">
        <v>108</v>
      </c>
      <c r="C15" s="891"/>
      <c r="D15" s="910" t="s">
        <v>724</v>
      </c>
      <c r="E15" s="675" t="s">
        <v>47</v>
      </c>
      <c r="F15" s="765">
        <v>2</v>
      </c>
      <c r="G15" s="645"/>
      <c r="H15" s="622"/>
    </row>
    <row r="16" spans="1:8" ht="22.8" x14ac:dyDescent="0.25">
      <c r="A16" s="879"/>
      <c r="B16" s="890" t="s">
        <v>109</v>
      </c>
      <c r="C16" s="891"/>
      <c r="D16" s="910" t="s">
        <v>725</v>
      </c>
      <c r="E16" s="675" t="s">
        <v>47</v>
      </c>
      <c r="F16" s="765">
        <v>2</v>
      </c>
      <c r="G16" s="645"/>
      <c r="H16" s="622"/>
    </row>
    <row r="17" spans="1:8" x14ac:dyDescent="0.25">
      <c r="A17" s="879"/>
      <c r="B17" s="890"/>
      <c r="C17" s="891"/>
      <c r="D17" s="910"/>
      <c r="E17" s="675"/>
      <c r="F17" s="765"/>
      <c r="G17" s="645"/>
      <c r="H17" s="622"/>
    </row>
    <row r="18" spans="1:8" x14ac:dyDescent="0.25">
      <c r="A18" s="879"/>
      <c r="B18" s="895" t="s">
        <v>117</v>
      </c>
      <c r="C18" s="891"/>
      <c r="D18" s="882" t="s">
        <v>726</v>
      </c>
      <c r="E18" s="675"/>
      <c r="F18" s="765"/>
      <c r="G18" s="645"/>
      <c r="H18" s="622"/>
    </row>
    <row r="19" spans="1:8" x14ac:dyDescent="0.25">
      <c r="A19" s="879"/>
      <c r="B19" s="890" t="s">
        <v>727</v>
      </c>
      <c r="C19" s="891"/>
      <c r="D19" s="910" t="s">
        <v>488</v>
      </c>
      <c r="E19" s="897" t="s">
        <v>48</v>
      </c>
      <c r="F19" s="765">
        <v>50</v>
      </c>
      <c r="G19" s="645"/>
      <c r="H19" s="622"/>
    </row>
    <row r="20" spans="1:8" x14ac:dyDescent="0.25">
      <c r="A20" s="879"/>
      <c r="B20" s="890" t="s">
        <v>728</v>
      </c>
      <c r="C20" s="891"/>
      <c r="D20" s="910" t="s">
        <v>489</v>
      </c>
      <c r="E20" s="675" t="s">
        <v>47</v>
      </c>
      <c r="F20" s="765">
        <v>35</v>
      </c>
      <c r="G20" s="645"/>
      <c r="H20" s="622"/>
    </row>
    <row r="21" spans="1:8" x14ac:dyDescent="0.25">
      <c r="A21" s="879"/>
      <c r="B21" s="890" t="s">
        <v>729</v>
      </c>
      <c r="C21" s="891"/>
      <c r="D21" s="910" t="s">
        <v>491</v>
      </c>
      <c r="E21" s="897" t="s">
        <v>48</v>
      </c>
      <c r="F21" s="765">
        <v>120</v>
      </c>
      <c r="G21" s="645"/>
      <c r="H21" s="622"/>
    </row>
    <row r="22" spans="1:8" x14ac:dyDescent="0.25">
      <c r="A22" s="879"/>
      <c r="B22" s="890"/>
      <c r="C22" s="891"/>
      <c r="D22" s="910"/>
      <c r="E22" s="675"/>
      <c r="F22" s="765"/>
      <c r="G22" s="645"/>
      <c r="H22" s="622"/>
    </row>
    <row r="23" spans="1:8" x14ac:dyDescent="0.25">
      <c r="A23" s="879"/>
      <c r="B23" s="895" t="s">
        <v>118</v>
      </c>
      <c r="C23" s="891"/>
      <c r="D23" s="882" t="s">
        <v>733</v>
      </c>
      <c r="E23" s="675"/>
      <c r="F23" s="765"/>
      <c r="G23" s="645"/>
      <c r="H23" s="622"/>
    </row>
    <row r="24" spans="1:8" x14ac:dyDescent="0.25">
      <c r="A24" s="879"/>
      <c r="B24" s="890" t="s">
        <v>730</v>
      </c>
      <c r="C24" s="891"/>
      <c r="D24" s="910" t="s">
        <v>488</v>
      </c>
      <c r="E24" s="897" t="s">
        <v>48</v>
      </c>
      <c r="F24" s="765">
        <v>5</v>
      </c>
      <c r="G24" s="645"/>
      <c r="H24" s="622"/>
    </row>
    <row r="25" spans="1:8" x14ac:dyDescent="0.25">
      <c r="A25" s="879"/>
      <c r="B25" s="890" t="s">
        <v>731</v>
      </c>
      <c r="C25" s="891"/>
      <c r="D25" s="910" t="s">
        <v>489</v>
      </c>
      <c r="E25" s="675" t="s">
        <v>47</v>
      </c>
      <c r="F25" s="765">
        <v>3</v>
      </c>
      <c r="G25" s="645"/>
      <c r="H25" s="622"/>
    </row>
    <row r="26" spans="1:8" x14ac:dyDescent="0.25">
      <c r="A26" s="879"/>
      <c r="B26" s="890" t="s">
        <v>732</v>
      </c>
      <c r="C26" s="891"/>
      <c r="D26" s="910" t="s">
        <v>491</v>
      </c>
      <c r="E26" s="897" t="s">
        <v>48</v>
      </c>
      <c r="F26" s="765">
        <v>10</v>
      </c>
      <c r="G26" s="645"/>
      <c r="H26" s="622"/>
    </row>
    <row r="27" spans="1:8" x14ac:dyDescent="0.25">
      <c r="A27" s="879"/>
      <c r="B27" s="890"/>
      <c r="C27" s="891"/>
      <c r="D27" s="910"/>
      <c r="E27" s="675"/>
      <c r="F27" s="765"/>
      <c r="G27" s="645"/>
      <c r="H27" s="622"/>
    </row>
    <row r="28" spans="1:8" x14ac:dyDescent="0.25">
      <c r="A28" s="879"/>
      <c r="B28" s="895" t="s">
        <v>155</v>
      </c>
      <c r="C28" s="891"/>
      <c r="D28" s="882" t="s">
        <v>737</v>
      </c>
      <c r="E28" s="675"/>
      <c r="F28" s="765"/>
      <c r="G28" s="645"/>
      <c r="H28" s="622"/>
    </row>
    <row r="29" spans="1:8" x14ac:dyDescent="0.25">
      <c r="A29" s="879"/>
      <c r="B29" s="890" t="s">
        <v>734</v>
      </c>
      <c r="C29" s="891"/>
      <c r="D29" s="910" t="s">
        <v>488</v>
      </c>
      <c r="E29" s="897" t="s">
        <v>48</v>
      </c>
      <c r="F29" s="765">
        <v>15</v>
      </c>
      <c r="G29" s="645"/>
      <c r="H29" s="622"/>
    </row>
    <row r="30" spans="1:8" x14ac:dyDescent="0.25">
      <c r="A30" s="879"/>
      <c r="B30" s="890" t="s">
        <v>735</v>
      </c>
      <c r="C30" s="891"/>
      <c r="D30" s="910" t="s">
        <v>489</v>
      </c>
      <c r="E30" s="675" t="s">
        <v>47</v>
      </c>
      <c r="F30" s="765">
        <v>8</v>
      </c>
      <c r="G30" s="645"/>
      <c r="H30" s="622"/>
    </row>
    <row r="31" spans="1:8" x14ac:dyDescent="0.25">
      <c r="A31" s="879"/>
      <c r="B31" s="890" t="s">
        <v>736</v>
      </c>
      <c r="C31" s="891"/>
      <c r="D31" s="910" t="s">
        <v>491</v>
      </c>
      <c r="E31" s="897" t="s">
        <v>48</v>
      </c>
      <c r="F31" s="765">
        <v>30</v>
      </c>
      <c r="G31" s="645"/>
      <c r="H31" s="622"/>
    </row>
    <row r="32" spans="1:8" x14ac:dyDescent="0.25">
      <c r="A32" s="879"/>
      <c r="B32" s="890"/>
      <c r="C32" s="891"/>
      <c r="D32" s="910"/>
      <c r="E32" s="675"/>
      <c r="F32" s="765"/>
      <c r="G32" s="645"/>
      <c r="H32" s="622"/>
    </row>
    <row r="33" spans="1:8" ht="16.5" customHeight="1" x14ac:dyDescent="0.25">
      <c r="A33" s="879"/>
      <c r="B33" s="895" t="s">
        <v>198</v>
      </c>
      <c r="C33" s="891"/>
      <c r="D33" s="882" t="s">
        <v>738</v>
      </c>
      <c r="E33" s="675"/>
      <c r="F33" s="765"/>
      <c r="G33" s="645"/>
      <c r="H33" s="622"/>
    </row>
    <row r="34" spans="1:8" ht="45.6" x14ac:dyDescent="0.25">
      <c r="A34" s="879"/>
      <c r="B34" s="890" t="s">
        <v>739</v>
      </c>
      <c r="C34" s="891"/>
      <c r="D34" s="892" t="s">
        <v>1090</v>
      </c>
      <c r="E34" s="675" t="s">
        <v>48</v>
      </c>
      <c r="F34" s="765">
        <v>250</v>
      </c>
      <c r="G34" s="645"/>
      <c r="H34" s="622"/>
    </row>
    <row r="35" spans="1:8" x14ac:dyDescent="0.25">
      <c r="A35" s="879"/>
      <c r="B35" s="890"/>
      <c r="C35" s="891"/>
      <c r="D35" s="892"/>
      <c r="E35" s="675"/>
      <c r="F35" s="765"/>
      <c r="G35" s="645"/>
      <c r="H35" s="622"/>
    </row>
    <row r="36" spans="1:8" ht="22.8" x14ac:dyDescent="0.25">
      <c r="A36" s="879"/>
      <c r="B36" s="890" t="s">
        <v>740</v>
      </c>
      <c r="C36" s="891"/>
      <c r="D36" s="892" t="s">
        <v>1046</v>
      </c>
      <c r="E36" s="675"/>
      <c r="F36" s="883"/>
      <c r="G36" s="645"/>
      <c r="H36" s="622"/>
    </row>
    <row r="37" spans="1:8" x14ac:dyDescent="0.25">
      <c r="A37" s="879"/>
      <c r="B37" s="890" t="s">
        <v>745</v>
      </c>
      <c r="C37" s="891"/>
      <c r="D37" s="892" t="s">
        <v>488</v>
      </c>
      <c r="E37" s="675" t="s">
        <v>48</v>
      </c>
      <c r="F37" s="883">
        <v>2</v>
      </c>
      <c r="G37" s="645"/>
      <c r="H37" s="622"/>
    </row>
    <row r="38" spans="1:8" x14ac:dyDescent="0.25">
      <c r="A38" s="879"/>
      <c r="B38" s="890" t="s">
        <v>746</v>
      </c>
      <c r="C38" s="891"/>
      <c r="D38" s="892" t="s">
        <v>493</v>
      </c>
      <c r="E38" s="765" t="s">
        <v>47</v>
      </c>
      <c r="F38" s="883">
        <v>5</v>
      </c>
      <c r="G38" s="645"/>
      <c r="H38" s="622"/>
    </row>
    <row r="39" spans="1:8" x14ac:dyDescent="0.25">
      <c r="A39" s="879"/>
      <c r="B39" s="890" t="s">
        <v>747</v>
      </c>
      <c r="C39" s="891"/>
      <c r="D39" s="892" t="s">
        <v>491</v>
      </c>
      <c r="E39" s="675" t="s">
        <v>48</v>
      </c>
      <c r="F39" s="883">
        <v>5</v>
      </c>
      <c r="G39" s="645"/>
      <c r="H39" s="622"/>
    </row>
    <row r="40" spans="1:8" x14ac:dyDescent="0.25">
      <c r="A40" s="879"/>
      <c r="B40" s="890"/>
      <c r="C40" s="891"/>
      <c r="D40" s="892"/>
      <c r="E40" s="675"/>
      <c r="F40" s="883"/>
      <c r="G40" s="645"/>
      <c r="H40" s="622"/>
    </row>
    <row r="41" spans="1:8" ht="53.25" customHeight="1" x14ac:dyDescent="0.25">
      <c r="A41" s="879"/>
      <c r="B41" s="890" t="s">
        <v>741</v>
      </c>
      <c r="C41" s="891"/>
      <c r="D41" s="892" t="s">
        <v>1074</v>
      </c>
      <c r="E41" s="675"/>
      <c r="F41" s="883"/>
      <c r="G41" s="645"/>
      <c r="H41" s="622"/>
    </row>
    <row r="42" spans="1:8" x14ac:dyDescent="0.25">
      <c r="A42" s="879"/>
      <c r="B42" s="890" t="s">
        <v>748</v>
      </c>
      <c r="C42" s="891"/>
      <c r="D42" s="892" t="s">
        <v>487</v>
      </c>
      <c r="E42" s="765" t="s">
        <v>47</v>
      </c>
      <c r="F42" s="883">
        <v>45</v>
      </c>
      <c r="G42" s="645"/>
      <c r="H42" s="622"/>
    </row>
    <row r="43" spans="1:8" x14ac:dyDescent="0.25">
      <c r="A43" s="879"/>
      <c r="B43" s="890" t="s">
        <v>750</v>
      </c>
      <c r="C43" s="891"/>
      <c r="D43" s="892" t="s">
        <v>488</v>
      </c>
      <c r="E43" s="675" t="s">
        <v>48</v>
      </c>
      <c r="F43" s="883">
        <f>400*0.15</f>
        <v>60</v>
      </c>
      <c r="G43" s="645"/>
      <c r="H43" s="622"/>
    </row>
    <row r="44" spans="1:8" x14ac:dyDescent="0.25">
      <c r="A44" s="879"/>
      <c r="B44" s="890" t="s">
        <v>751</v>
      </c>
      <c r="C44" s="891"/>
      <c r="D44" s="892" t="s">
        <v>489</v>
      </c>
      <c r="E44" s="765" t="s">
        <v>47</v>
      </c>
      <c r="F44" s="883">
        <v>30</v>
      </c>
      <c r="G44" s="645"/>
      <c r="H44" s="622"/>
    </row>
    <row r="45" spans="1:8" x14ac:dyDescent="0.25">
      <c r="A45" s="879"/>
      <c r="B45" s="890" t="s">
        <v>752</v>
      </c>
      <c r="C45" s="891"/>
      <c r="D45" s="892" t="s">
        <v>574</v>
      </c>
      <c r="E45" s="675" t="s">
        <v>48</v>
      </c>
      <c r="F45" s="883">
        <f>31+8+13+80+12+5+8</f>
        <v>157</v>
      </c>
      <c r="G45" s="645"/>
      <c r="H45" s="622"/>
    </row>
    <row r="46" spans="1:8" x14ac:dyDescent="0.25">
      <c r="A46" s="879"/>
      <c r="B46" s="890" t="s">
        <v>753</v>
      </c>
      <c r="C46" s="891"/>
      <c r="D46" s="892" t="s">
        <v>1075</v>
      </c>
      <c r="E46" s="675" t="s">
        <v>48</v>
      </c>
      <c r="F46" s="883">
        <f>F45</f>
        <v>157</v>
      </c>
      <c r="G46" s="645"/>
      <c r="H46" s="622"/>
    </row>
    <row r="47" spans="1:8" x14ac:dyDescent="0.25">
      <c r="A47" s="879"/>
      <c r="B47" s="890"/>
      <c r="C47" s="891"/>
      <c r="D47" s="892"/>
      <c r="E47" s="675"/>
      <c r="F47" s="883"/>
      <c r="G47" s="645"/>
      <c r="H47" s="622"/>
    </row>
    <row r="48" spans="1:8" ht="52.5" customHeight="1" x14ac:dyDescent="0.25">
      <c r="A48" s="879"/>
      <c r="B48" s="890" t="s">
        <v>742</v>
      </c>
      <c r="C48" s="891"/>
      <c r="D48" s="892" t="s">
        <v>1037</v>
      </c>
      <c r="E48" s="675"/>
      <c r="F48" s="883"/>
      <c r="G48" s="645"/>
      <c r="H48" s="622"/>
    </row>
    <row r="49" spans="1:8" x14ac:dyDescent="0.25">
      <c r="A49" s="879"/>
      <c r="B49" s="890" t="s">
        <v>749</v>
      </c>
      <c r="C49" s="891"/>
      <c r="D49" s="892" t="s">
        <v>487</v>
      </c>
      <c r="E49" s="765" t="s">
        <v>47</v>
      </c>
      <c r="F49" s="883">
        <v>45</v>
      </c>
      <c r="G49" s="645"/>
      <c r="H49" s="622"/>
    </row>
    <row r="50" spans="1:8" x14ac:dyDescent="0.25">
      <c r="A50" s="879"/>
      <c r="B50" s="890" t="s">
        <v>754</v>
      </c>
      <c r="C50" s="891"/>
      <c r="D50" s="892" t="s">
        <v>488</v>
      </c>
      <c r="E50" s="675" t="s">
        <v>48</v>
      </c>
      <c r="F50" s="883">
        <f>600*0.15</f>
        <v>90</v>
      </c>
      <c r="G50" s="645"/>
      <c r="H50" s="622"/>
    </row>
    <row r="51" spans="1:8" x14ac:dyDescent="0.25">
      <c r="A51" s="879"/>
      <c r="B51" s="890" t="s">
        <v>755</v>
      </c>
      <c r="C51" s="891"/>
      <c r="D51" s="892" t="s">
        <v>489</v>
      </c>
      <c r="E51" s="765" t="s">
        <v>47</v>
      </c>
      <c r="F51" s="883">
        <v>45</v>
      </c>
      <c r="G51" s="645"/>
      <c r="H51" s="622"/>
    </row>
    <row r="52" spans="1:8" x14ac:dyDescent="0.25">
      <c r="A52" s="879"/>
      <c r="B52" s="890" t="s">
        <v>756</v>
      </c>
      <c r="C52" s="891"/>
      <c r="D52" s="892" t="s">
        <v>574</v>
      </c>
      <c r="E52" s="675" t="s">
        <v>48</v>
      </c>
      <c r="F52" s="883">
        <v>209</v>
      </c>
      <c r="G52" s="645"/>
      <c r="H52" s="622"/>
    </row>
    <row r="53" spans="1:8" x14ac:dyDescent="0.25">
      <c r="A53" s="879"/>
      <c r="B53" s="890" t="s">
        <v>757</v>
      </c>
      <c r="C53" s="891"/>
      <c r="D53" s="892" t="s">
        <v>1035</v>
      </c>
      <c r="E53" s="675" t="s">
        <v>48</v>
      </c>
      <c r="F53" s="883">
        <f>F52</f>
        <v>209</v>
      </c>
      <c r="G53" s="645"/>
      <c r="H53" s="622"/>
    </row>
    <row r="54" spans="1:8" x14ac:dyDescent="0.25">
      <c r="A54" s="879"/>
      <c r="B54" s="890" t="s">
        <v>758</v>
      </c>
      <c r="C54" s="891"/>
      <c r="D54" s="892" t="s">
        <v>526</v>
      </c>
      <c r="E54" s="675" t="s">
        <v>48</v>
      </c>
      <c r="F54" s="883">
        <f>F52</f>
        <v>209</v>
      </c>
      <c r="G54" s="645"/>
      <c r="H54" s="622"/>
    </row>
    <row r="55" spans="1:8" x14ac:dyDescent="0.25">
      <c r="A55" s="879"/>
      <c r="B55" s="894"/>
      <c r="C55" s="891"/>
      <c r="D55" s="910"/>
      <c r="E55" s="765"/>
      <c r="F55" s="765"/>
      <c r="G55" s="645"/>
      <c r="H55" s="622"/>
    </row>
    <row r="56" spans="1:8" ht="22.8" x14ac:dyDescent="0.25">
      <c r="A56" s="879"/>
      <c r="B56" s="890" t="s">
        <v>743</v>
      </c>
      <c r="C56" s="891"/>
      <c r="D56" s="892" t="s">
        <v>1036</v>
      </c>
      <c r="E56" s="675"/>
      <c r="F56" s="883"/>
      <c r="G56" s="645"/>
      <c r="H56" s="622"/>
    </row>
    <row r="57" spans="1:8" x14ac:dyDescent="0.25">
      <c r="A57" s="879"/>
      <c r="B57" s="890" t="s">
        <v>759</v>
      </c>
      <c r="C57" s="891"/>
      <c r="D57" s="892" t="s">
        <v>487</v>
      </c>
      <c r="E57" s="765" t="s">
        <v>47</v>
      </c>
      <c r="F57" s="883">
        <v>1</v>
      </c>
      <c r="G57" s="645"/>
      <c r="H57" s="622"/>
    </row>
    <row r="58" spans="1:8" x14ac:dyDescent="0.25">
      <c r="A58" s="879"/>
      <c r="B58" s="890" t="s">
        <v>760</v>
      </c>
      <c r="C58" s="891"/>
      <c r="D58" s="892" t="s">
        <v>488</v>
      </c>
      <c r="E58" s="675" t="s">
        <v>48</v>
      </c>
      <c r="F58" s="883">
        <v>2</v>
      </c>
      <c r="G58" s="645"/>
      <c r="H58" s="622"/>
    </row>
    <row r="59" spans="1:8" x14ac:dyDescent="0.25">
      <c r="A59" s="879"/>
      <c r="B59" s="890" t="s">
        <v>761</v>
      </c>
      <c r="C59" s="891"/>
      <c r="D59" s="892" t="s">
        <v>493</v>
      </c>
      <c r="E59" s="765" t="s">
        <v>47</v>
      </c>
      <c r="F59" s="883">
        <v>2</v>
      </c>
      <c r="G59" s="645"/>
      <c r="H59" s="622"/>
    </row>
    <row r="60" spans="1:8" x14ac:dyDescent="0.25">
      <c r="A60" s="879"/>
      <c r="B60" s="890" t="s">
        <v>762</v>
      </c>
      <c r="C60" s="891"/>
      <c r="D60" s="892" t="s">
        <v>491</v>
      </c>
      <c r="E60" s="675" t="s">
        <v>48</v>
      </c>
      <c r="F60" s="883">
        <v>12</v>
      </c>
      <c r="G60" s="645"/>
      <c r="H60" s="622"/>
    </row>
    <row r="61" spans="1:8" x14ac:dyDescent="0.25">
      <c r="A61" s="879"/>
      <c r="B61" s="894"/>
      <c r="C61" s="891"/>
      <c r="D61" s="910"/>
      <c r="E61" s="765"/>
      <c r="F61" s="765"/>
      <c r="G61" s="893"/>
      <c r="H61" s="1022"/>
    </row>
    <row r="62" spans="1:8" ht="13.8" thickBot="1" x14ac:dyDescent="0.3">
      <c r="B62" s="563"/>
      <c r="C62" s="564"/>
      <c r="D62" s="866"/>
      <c r="E62" s="565"/>
      <c r="F62" s="566"/>
      <c r="G62" s="562"/>
      <c r="H62" s="1023"/>
    </row>
    <row r="63" spans="1:8" x14ac:dyDescent="0.25">
      <c r="B63" s="86"/>
      <c r="C63" s="87"/>
      <c r="D63" s="867"/>
      <c r="E63" s="89"/>
      <c r="F63" s="90"/>
      <c r="G63" s="87"/>
      <c r="H63" s="293"/>
    </row>
    <row r="64" spans="1:8" x14ac:dyDescent="0.25">
      <c r="B64" s="91"/>
      <c r="C64" s="311"/>
      <c r="D64" s="92" t="s">
        <v>628</v>
      </c>
      <c r="E64" s="20"/>
      <c r="F64" s="93"/>
      <c r="G64" s="290"/>
      <c r="H64" s="291"/>
    </row>
    <row r="65" spans="1:8" ht="13.8" thickBot="1" x14ac:dyDescent="0.3">
      <c r="B65" s="94"/>
      <c r="C65" s="95"/>
      <c r="D65" s="864"/>
      <c r="E65" s="97"/>
      <c r="F65" s="98"/>
      <c r="G65" s="95"/>
      <c r="H65" s="855"/>
    </row>
    <row r="66" spans="1:8" x14ac:dyDescent="0.25">
      <c r="B66" s="50" t="s">
        <v>49</v>
      </c>
      <c r="C66" s="66" t="s">
        <v>42</v>
      </c>
      <c r="D66" s="51" t="s">
        <v>50</v>
      </c>
      <c r="E66" s="51" t="s">
        <v>51</v>
      </c>
      <c r="F66" s="52" t="s">
        <v>52</v>
      </c>
      <c r="G66" s="51" t="s">
        <v>53</v>
      </c>
      <c r="H66" s="659" t="s">
        <v>64</v>
      </c>
    </row>
    <row r="67" spans="1:8" ht="13.8" thickBot="1" x14ac:dyDescent="0.3">
      <c r="B67" s="59" t="s">
        <v>54</v>
      </c>
      <c r="C67" s="67" t="s">
        <v>43</v>
      </c>
      <c r="D67" s="55"/>
      <c r="E67" s="55"/>
      <c r="F67" s="56"/>
      <c r="G67" s="57"/>
      <c r="H67" s="670"/>
    </row>
    <row r="68" spans="1:8" x14ac:dyDescent="0.25">
      <c r="B68" s="71"/>
      <c r="C68" s="51"/>
      <c r="D68" s="72"/>
      <c r="E68" s="51"/>
      <c r="F68" s="52"/>
      <c r="G68" s="80"/>
      <c r="H68" s="665"/>
    </row>
    <row r="69" spans="1:8" ht="40.200000000000003" thickBot="1" x14ac:dyDescent="0.3">
      <c r="B69" s="71"/>
      <c r="C69" s="341" t="s">
        <v>723</v>
      </c>
      <c r="D69" s="65" t="s">
        <v>667</v>
      </c>
      <c r="E69" s="79"/>
      <c r="F69" s="171"/>
      <c r="G69" s="81"/>
      <c r="H69" s="665"/>
    </row>
    <row r="70" spans="1:8" x14ac:dyDescent="0.25">
      <c r="B70" s="567"/>
      <c r="C70" s="568"/>
      <c r="D70" s="569"/>
      <c r="E70" s="560"/>
      <c r="F70" s="560"/>
      <c r="G70" s="561"/>
      <c r="H70" s="674"/>
    </row>
    <row r="71" spans="1:8" x14ac:dyDescent="0.25">
      <c r="B71" s="570"/>
      <c r="C71" s="571"/>
      <c r="D71" s="862" t="s">
        <v>1033</v>
      </c>
      <c r="E71" s="306"/>
      <c r="F71" s="306"/>
      <c r="G71" s="308"/>
      <c r="H71" s="979">
        <f>H64</f>
        <v>0</v>
      </c>
    </row>
    <row r="72" spans="1:8" x14ac:dyDescent="0.25">
      <c r="B72" s="570"/>
      <c r="C72" s="571"/>
      <c r="D72" s="868"/>
      <c r="E72" s="306"/>
      <c r="F72" s="306"/>
      <c r="G72" s="308"/>
      <c r="H72" s="979"/>
    </row>
    <row r="73" spans="1:8" ht="34.200000000000003" x14ac:dyDescent="0.25">
      <c r="A73" s="879"/>
      <c r="B73" s="890" t="s">
        <v>744</v>
      </c>
      <c r="C73" s="904"/>
      <c r="D73" s="892" t="s">
        <v>1038</v>
      </c>
      <c r="E73" s="897"/>
      <c r="F73" s="883"/>
      <c r="G73" s="236"/>
      <c r="H73" s="979"/>
    </row>
    <row r="74" spans="1:8" x14ac:dyDescent="0.25">
      <c r="A74" s="879"/>
      <c r="B74" s="890" t="s">
        <v>763</v>
      </c>
      <c r="C74" s="891"/>
      <c r="D74" s="892" t="s">
        <v>487</v>
      </c>
      <c r="E74" s="765" t="s">
        <v>47</v>
      </c>
      <c r="F74" s="883">
        <f>100*0.08</f>
        <v>8</v>
      </c>
      <c r="G74" s="645"/>
      <c r="H74" s="979"/>
    </row>
    <row r="75" spans="1:8" x14ac:dyDescent="0.25">
      <c r="A75" s="879"/>
      <c r="B75" s="890" t="s">
        <v>764</v>
      </c>
      <c r="C75" s="891"/>
      <c r="D75" s="892" t="s">
        <v>488</v>
      </c>
      <c r="E75" s="675" t="s">
        <v>48</v>
      </c>
      <c r="F75" s="883">
        <f>200*0.8</f>
        <v>160</v>
      </c>
      <c r="G75" s="645"/>
      <c r="H75" s="979"/>
    </row>
    <row r="76" spans="1:8" x14ac:dyDescent="0.25">
      <c r="A76" s="879"/>
      <c r="B76" s="890" t="s">
        <v>765</v>
      </c>
      <c r="C76" s="891"/>
      <c r="D76" s="892" t="s">
        <v>1039</v>
      </c>
      <c r="E76" s="765" t="s">
        <v>47</v>
      </c>
      <c r="F76" s="883">
        <v>8</v>
      </c>
      <c r="G76" s="645"/>
      <c r="H76" s="979"/>
    </row>
    <row r="77" spans="1:8" x14ac:dyDescent="0.25">
      <c r="A77" s="879"/>
      <c r="B77" s="890" t="s">
        <v>766</v>
      </c>
      <c r="C77" s="891"/>
      <c r="D77" s="892" t="s">
        <v>491</v>
      </c>
      <c r="E77" s="675" t="s">
        <v>48</v>
      </c>
      <c r="F77" s="883">
        <v>100</v>
      </c>
      <c r="G77" s="645"/>
      <c r="H77" s="979"/>
    </row>
    <row r="78" spans="1:8" x14ac:dyDescent="0.25">
      <c r="A78" s="879"/>
      <c r="B78" s="894"/>
      <c r="C78" s="891"/>
      <c r="D78" s="892"/>
      <c r="E78" s="765"/>
      <c r="F78" s="883"/>
      <c r="G78" s="645"/>
      <c r="H78" s="979"/>
    </row>
    <row r="79" spans="1:8" x14ac:dyDescent="0.25">
      <c r="A79" s="879"/>
      <c r="B79" s="895" t="s">
        <v>199</v>
      </c>
      <c r="C79" s="891"/>
      <c r="D79" s="882" t="s">
        <v>767</v>
      </c>
      <c r="E79" s="765"/>
      <c r="F79" s="883"/>
      <c r="G79" s="645"/>
      <c r="H79" s="979"/>
    </row>
    <row r="80" spans="1:8" ht="40.5" customHeight="1" x14ac:dyDescent="0.25">
      <c r="A80" s="879"/>
      <c r="B80" s="890" t="s">
        <v>768</v>
      </c>
      <c r="C80" s="891"/>
      <c r="D80" s="892" t="s">
        <v>1040</v>
      </c>
      <c r="E80" s="675" t="s">
        <v>48</v>
      </c>
      <c r="F80" s="765">
        <v>150</v>
      </c>
      <c r="G80" s="645"/>
      <c r="H80" s="979"/>
    </row>
    <row r="81" spans="1:8" x14ac:dyDescent="0.25">
      <c r="A81" s="879"/>
      <c r="B81" s="894"/>
      <c r="C81" s="891"/>
      <c r="D81" s="892"/>
      <c r="E81" s="765"/>
      <c r="F81" s="883"/>
      <c r="G81" s="645"/>
      <c r="H81" s="979"/>
    </row>
    <row r="82" spans="1:8" ht="39.75" customHeight="1" x14ac:dyDescent="0.25">
      <c r="A82" s="879"/>
      <c r="B82" s="890" t="s">
        <v>769</v>
      </c>
      <c r="C82" s="891"/>
      <c r="D82" s="892" t="s">
        <v>1041</v>
      </c>
      <c r="E82" s="675" t="s">
        <v>48</v>
      </c>
      <c r="F82" s="765">
        <v>25</v>
      </c>
      <c r="G82" s="645"/>
      <c r="H82" s="979"/>
    </row>
    <row r="83" spans="1:8" x14ac:dyDescent="0.25">
      <c r="A83" s="879"/>
      <c r="B83" s="894"/>
      <c r="C83" s="891"/>
      <c r="D83" s="892"/>
      <c r="E83" s="765"/>
      <c r="F83" s="883"/>
      <c r="G83" s="645"/>
      <c r="H83" s="979"/>
    </row>
    <row r="84" spans="1:8" ht="45" customHeight="1" x14ac:dyDescent="0.25">
      <c r="A84" s="879"/>
      <c r="B84" s="890" t="s">
        <v>770</v>
      </c>
      <c r="C84" s="891"/>
      <c r="D84" s="892" t="s">
        <v>1042</v>
      </c>
      <c r="E84" s="675" t="s">
        <v>48</v>
      </c>
      <c r="F84" s="765">
        <v>125</v>
      </c>
      <c r="G84" s="645"/>
      <c r="H84" s="979"/>
    </row>
    <row r="85" spans="1:8" x14ac:dyDescent="0.25">
      <c r="A85" s="879"/>
      <c r="B85" s="894"/>
      <c r="C85" s="891"/>
      <c r="D85" s="892"/>
      <c r="E85" s="765"/>
      <c r="F85" s="883"/>
      <c r="G85" s="645"/>
      <c r="H85" s="979"/>
    </row>
    <row r="86" spans="1:8" ht="34.200000000000003" x14ac:dyDescent="0.25">
      <c r="A86" s="879"/>
      <c r="B86" s="890" t="s">
        <v>771</v>
      </c>
      <c r="C86" s="891"/>
      <c r="D86" s="892" t="s">
        <v>1043</v>
      </c>
      <c r="E86" s="675" t="s">
        <v>48</v>
      </c>
      <c r="F86" s="765">
        <v>35</v>
      </c>
      <c r="G86" s="645"/>
      <c r="H86" s="979"/>
    </row>
    <row r="87" spans="1:8" x14ac:dyDescent="0.25">
      <c r="A87" s="879"/>
      <c r="B87" s="894"/>
      <c r="C87" s="891"/>
      <c r="D87" s="892"/>
      <c r="E87" s="765"/>
      <c r="F87" s="765"/>
      <c r="G87" s="645"/>
      <c r="H87" s="979"/>
    </row>
    <row r="88" spans="1:8" ht="45" customHeight="1" x14ac:dyDescent="0.25">
      <c r="A88" s="879"/>
      <c r="B88" s="890" t="s">
        <v>772</v>
      </c>
      <c r="C88" s="891"/>
      <c r="D88" s="892" t="s">
        <v>1044</v>
      </c>
      <c r="E88" s="675" t="s">
        <v>48</v>
      </c>
      <c r="F88" s="765">
        <v>85</v>
      </c>
      <c r="G88" s="645"/>
      <c r="H88" s="979"/>
    </row>
    <row r="89" spans="1:8" x14ac:dyDescent="0.25">
      <c r="A89" s="879"/>
      <c r="B89" s="894"/>
      <c r="C89" s="891"/>
      <c r="D89" s="892"/>
      <c r="E89" s="765"/>
      <c r="F89" s="765"/>
      <c r="G89" s="645"/>
      <c r="H89" s="979"/>
    </row>
    <row r="90" spans="1:8" ht="34.200000000000003" x14ac:dyDescent="0.25">
      <c r="A90" s="879"/>
      <c r="B90" s="890" t="s">
        <v>773</v>
      </c>
      <c r="C90" s="891"/>
      <c r="D90" s="892" t="s">
        <v>1045</v>
      </c>
      <c r="E90" s="675" t="s">
        <v>48</v>
      </c>
      <c r="F90" s="765">
        <v>35</v>
      </c>
      <c r="G90" s="645"/>
      <c r="H90" s="979"/>
    </row>
    <row r="91" spans="1:8" x14ac:dyDescent="0.25">
      <c r="A91" s="879"/>
      <c r="B91" s="894"/>
      <c r="C91" s="891"/>
      <c r="D91" s="892"/>
      <c r="E91" s="765"/>
      <c r="F91" s="765"/>
      <c r="G91" s="645"/>
      <c r="H91" s="979"/>
    </row>
    <row r="92" spans="1:8" ht="22.8" x14ac:dyDescent="0.25">
      <c r="A92" s="879"/>
      <c r="B92" s="890" t="s">
        <v>775</v>
      </c>
      <c r="C92" s="891"/>
      <c r="D92" s="892" t="s">
        <v>774</v>
      </c>
      <c r="E92" s="675" t="s">
        <v>48</v>
      </c>
      <c r="F92" s="765">
        <f>8+17+7+4+6+16+7+4+6+6+3+6</f>
        <v>90</v>
      </c>
      <c r="G92" s="645"/>
      <c r="H92" s="979"/>
    </row>
    <row r="93" spans="1:8" x14ac:dyDescent="0.25">
      <c r="A93" s="879"/>
      <c r="B93" s="894"/>
      <c r="C93" s="891"/>
      <c r="D93" s="892"/>
      <c r="E93" s="675"/>
      <c r="F93" s="765"/>
      <c r="G93" s="645"/>
      <c r="H93" s="979"/>
    </row>
    <row r="94" spans="1:8" ht="22.8" x14ac:dyDescent="0.25">
      <c r="A94" s="879"/>
      <c r="B94" s="890" t="s">
        <v>776</v>
      </c>
      <c r="C94" s="891"/>
      <c r="D94" s="892" t="s">
        <v>777</v>
      </c>
      <c r="E94" s="675" t="s">
        <v>48</v>
      </c>
      <c r="F94" s="765">
        <v>15</v>
      </c>
      <c r="G94" s="645"/>
      <c r="H94" s="979"/>
    </row>
    <row r="95" spans="1:8" x14ac:dyDescent="0.25">
      <c r="A95" s="879"/>
      <c r="B95" s="894"/>
      <c r="C95" s="891"/>
      <c r="D95" s="892"/>
      <c r="E95" s="765"/>
      <c r="F95" s="765"/>
      <c r="G95" s="645"/>
      <c r="H95" s="979"/>
    </row>
    <row r="96" spans="1:8" ht="22.8" x14ac:dyDescent="0.25">
      <c r="A96" s="879"/>
      <c r="B96" s="890" t="s">
        <v>778</v>
      </c>
      <c r="C96" s="891"/>
      <c r="D96" s="892" t="s">
        <v>779</v>
      </c>
      <c r="E96" s="675" t="s">
        <v>48</v>
      </c>
      <c r="F96" s="765">
        <v>25</v>
      </c>
      <c r="G96" s="645"/>
      <c r="H96" s="979"/>
    </row>
    <row r="97" spans="1:8" x14ac:dyDescent="0.25">
      <c r="A97" s="879"/>
      <c r="B97" s="890"/>
      <c r="C97" s="891"/>
      <c r="D97" s="892"/>
      <c r="E97" s="675"/>
      <c r="F97" s="765"/>
      <c r="G97" s="645"/>
      <c r="H97" s="979"/>
    </row>
    <row r="98" spans="1:8" ht="22.8" x14ac:dyDescent="0.25">
      <c r="A98" s="879"/>
      <c r="B98" s="890" t="s">
        <v>780</v>
      </c>
      <c r="C98" s="891"/>
      <c r="D98" s="892" t="s">
        <v>786</v>
      </c>
      <c r="E98" s="675" t="s">
        <v>48</v>
      </c>
      <c r="F98" s="765">
        <v>35</v>
      </c>
      <c r="G98" s="645"/>
      <c r="H98" s="979"/>
    </row>
    <row r="99" spans="1:8" x14ac:dyDescent="0.25">
      <c r="A99" s="879"/>
      <c r="B99" s="890"/>
      <c r="C99" s="891"/>
      <c r="D99" s="892"/>
      <c r="E99" s="675"/>
      <c r="F99" s="765"/>
      <c r="G99" s="645"/>
      <c r="H99" s="979"/>
    </row>
    <row r="100" spans="1:8" ht="22.8" x14ac:dyDescent="0.25">
      <c r="A100" s="879"/>
      <c r="B100" s="890" t="s">
        <v>781</v>
      </c>
      <c r="C100" s="891"/>
      <c r="D100" s="892" t="s">
        <v>787</v>
      </c>
      <c r="E100" s="675" t="s">
        <v>48</v>
      </c>
      <c r="F100" s="765">
        <v>25</v>
      </c>
      <c r="G100" s="645"/>
      <c r="H100" s="979"/>
    </row>
    <row r="101" spans="1:8" x14ac:dyDescent="0.25">
      <c r="A101" s="879"/>
      <c r="B101" s="890"/>
      <c r="C101" s="891"/>
      <c r="D101" s="892"/>
      <c r="E101" s="765"/>
      <c r="F101" s="765"/>
      <c r="G101" s="645"/>
      <c r="H101" s="979"/>
    </row>
    <row r="102" spans="1:8" ht="22.8" x14ac:dyDescent="0.25">
      <c r="A102" s="879"/>
      <c r="B102" s="890" t="s">
        <v>782</v>
      </c>
      <c r="C102" s="891"/>
      <c r="D102" s="892" t="s">
        <v>788</v>
      </c>
      <c r="E102" s="675" t="s">
        <v>48</v>
      </c>
      <c r="F102" s="765">
        <v>45</v>
      </c>
      <c r="G102" s="645"/>
      <c r="H102" s="979"/>
    </row>
    <row r="103" spans="1:8" x14ac:dyDescent="0.25">
      <c r="A103" s="879"/>
      <c r="B103" s="890"/>
      <c r="C103" s="891"/>
      <c r="D103" s="892"/>
      <c r="E103" s="765"/>
      <c r="F103" s="765"/>
      <c r="G103" s="645"/>
      <c r="H103" s="979"/>
    </row>
    <row r="104" spans="1:8" ht="22.8" x14ac:dyDescent="0.25">
      <c r="A104" s="879"/>
      <c r="B104" s="890" t="s">
        <v>783</v>
      </c>
      <c r="C104" s="891"/>
      <c r="D104" s="892" t="s">
        <v>789</v>
      </c>
      <c r="E104" s="765" t="s">
        <v>47</v>
      </c>
      <c r="F104" s="765">
        <v>2</v>
      </c>
      <c r="G104" s="645"/>
      <c r="H104" s="979"/>
    </row>
    <row r="105" spans="1:8" x14ac:dyDescent="0.25">
      <c r="A105" s="879"/>
      <c r="B105" s="890"/>
      <c r="C105" s="891"/>
      <c r="D105" s="892"/>
      <c r="E105" s="765"/>
      <c r="F105" s="765"/>
      <c r="G105" s="645"/>
      <c r="H105" s="979"/>
    </row>
    <row r="106" spans="1:8" x14ac:dyDescent="0.25">
      <c r="A106" s="879"/>
      <c r="B106" s="890" t="s">
        <v>784</v>
      </c>
      <c r="C106" s="891"/>
      <c r="D106" s="892" t="s">
        <v>790</v>
      </c>
      <c r="E106" s="675"/>
      <c r="F106" s="765"/>
      <c r="G106" s="645"/>
      <c r="H106" s="979"/>
    </row>
    <row r="107" spans="1:8" x14ac:dyDescent="0.25">
      <c r="A107" s="879"/>
      <c r="B107" s="894"/>
      <c r="C107" s="891"/>
      <c r="D107" s="892" t="s">
        <v>791</v>
      </c>
      <c r="E107" s="675"/>
      <c r="F107" s="765"/>
      <c r="G107" s="645"/>
      <c r="H107" s="979"/>
    </row>
    <row r="108" spans="1:8" x14ac:dyDescent="0.25">
      <c r="A108" s="879"/>
      <c r="B108" s="894"/>
      <c r="C108" s="891"/>
      <c r="D108" s="892" t="s">
        <v>792</v>
      </c>
      <c r="E108" s="675" t="s">
        <v>48</v>
      </c>
      <c r="F108" s="765">
        <f>F80+F82+F84+F86+F88+F90+F92+F100+F102</f>
        <v>615</v>
      </c>
      <c r="G108" s="645"/>
      <c r="H108" s="979"/>
    </row>
    <row r="109" spans="1:8" x14ac:dyDescent="0.25">
      <c r="A109" s="879"/>
      <c r="B109" s="894"/>
      <c r="C109" s="891"/>
      <c r="D109" s="892" t="s">
        <v>793</v>
      </c>
      <c r="E109" s="675" t="s">
        <v>48</v>
      </c>
      <c r="F109" s="765">
        <f>F108</f>
        <v>615</v>
      </c>
      <c r="G109" s="645"/>
      <c r="H109" s="979"/>
    </row>
    <row r="110" spans="1:8" ht="13.8" thickBot="1" x14ac:dyDescent="0.3">
      <c r="B110" s="563"/>
      <c r="C110" s="564"/>
      <c r="D110" s="866"/>
      <c r="E110" s="565"/>
      <c r="F110" s="566"/>
      <c r="G110" s="562"/>
      <c r="H110" s="1023"/>
    </row>
    <row r="111" spans="1:8" x14ac:dyDescent="0.25">
      <c r="B111" s="86"/>
      <c r="C111" s="87"/>
      <c r="D111" s="867"/>
      <c r="E111" s="89"/>
      <c r="F111" s="90"/>
      <c r="G111" s="87"/>
      <c r="H111" s="293"/>
    </row>
    <row r="112" spans="1:8" x14ac:dyDescent="0.25">
      <c r="B112" s="91"/>
      <c r="C112" s="311"/>
      <c r="D112" s="92" t="s">
        <v>628</v>
      </c>
      <c r="E112" s="20"/>
      <c r="F112" s="93"/>
      <c r="G112" s="290"/>
      <c r="H112" s="291"/>
    </row>
    <row r="113" spans="1:8" ht="13.8" thickBot="1" x14ac:dyDescent="0.3">
      <c r="B113" s="94"/>
      <c r="C113" s="95"/>
      <c r="D113" s="864"/>
      <c r="E113" s="97"/>
      <c r="F113" s="98"/>
      <c r="G113" s="95"/>
      <c r="H113" s="855"/>
    </row>
    <row r="114" spans="1:8" x14ac:dyDescent="0.25">
      <c r="B114" s="50" t="s">
        <v>49</v>
      </c>
      <c r="C114" s="66" t="s">
        <v>42</v>
      </c>
      <c r="D114" s="581" t="s">
        <v>50</v>
      </c>
      <c r="E114" s="51" t="s">
        <v>51</v>
      </c>
      <c r="F114" s="52" t="s">
        <v>52</v>
      </c>
      <c r="G114" s="51" t="s">
        <v>53</v>
      </c>
      <c r="H114" s="659" t="s">
        <v>64</v>
      </c>
    </row>
    <row r="115" spans="1:8" ht="13.8" thickBot="1" x14ac:dyDescent="0.3">
      <c r="B115" s="59" t="s">
        <v>54</v>
      </c>
      <c r="C115" s="67" t="s">
        <v>43</v>
      </c>
      <c r="D115" s="582"/>
      <c r="E115" s="55"/>
      <c r="F115" s="56"/>
      <c r="G115" s="57"/>
      <c r="H115" s="670"/>
    </row>
    <row r="116" spans="1:8" x14ac:dyDescent="0.25">
      <c r="B116" s="585"/>
      <c r="C116" s="586"/>
      <c r="D116" s="587"/>
      <c r="E116" s="588"/>
      <c r="F116" s="586"/>
      <c r="G116" s="589"/>
      <c r="H116" s="590"/>
    </row>
    <row r="117" spans="1:8" ht="40.200000000000003" thickBot="1" x14ac:dyDescent="0.3">
      <c r="B117" s="591"/>
      <c r="C117" s="341" t="s">
        <v>723</v>
      </c>
      <c r="D117" s="65" t="s">
        <v>667</v>
      </c>
      <c r="E117" s="79"/>
      <c r="F117" s="171"/>
      <c r="G117" s="218"/>
      <c r="H117" s="1024"/>
    </row>
    <row r="118" spans="1:8" x14ac:dyDescent="0.25">
      <c r="B118" s="594"/>
      <c r="C118" s="209"/>
      <c r="D118" s="869"/>
      <c r="E118" s="319"/>
      <c r="F118" s="190"/>
      <c r="G118" s="210"/>
      <c r="H118" s="674"/>
    </row>
    <row r="119" spans="1:8" x14ac:dyDescent="0.25">
      <c r="B119" s="572"/>
      <c r="C119" s="196"/>
      <c r="D119" s="862" t="s">
        <v>1033</v>
      </c>
      <c r="E119" s="198"/>
      <c r="F119" s="161"/>
      <c r="G119" s="199"/>
      <c r="H119" s="1020">
        <f>H112</f>
        <v>0</v>
      </c>
    </row>
    <row r="120" spans="1:8" x14ac:dyDescent="0.25">
      <c r="B120" s="572"/>
      <c r="C120" s="196"/>
      <c r="D120" s="870"/>
      <c r="E120" s="198"/>
      <c r="F120" s="161"/>
      <c r="G120" s="199"/>
      <c r="H120" s="1020"/>
    </row>
    <row r="121" spans="1:8" x14ac:dyDescent="0.25">
      <c r="A121" s="879"/>
      <c r="B121" s="890" t="s">
        <v>785</v>
      </c>
      <c r="C121" s="891"/>
      <c r="D121" s="892" t="s">
        <v>794</v>
      </c>
      <c r="E121" s="675"/>
      <c r="F121" s="765"/>
      <c r="G121" s="893"/>
      <c r="H121" s="1020"/>
    </row>
    <row r="122" spans="1:8" x14ac:dyDescent="0.25">
      <c r="A122" s="879"/>
      <c r="B122" s="894"/>
      <c r="C122" s="891"/>
      <c r="D122" s="892" t="s">
        <v>792</v>
      </c>
      <c r="E122" s="675" t="s">
        <v>48</v>
      </c>
      <c r="F122" s="765">
        <f>F104</f>
        <v>2</v>
      </c>
      <c r="G122" s="645"/>
      <c r="H122" s="979"/>
    </row>
    <row r="123" spans="1:8" x14ac:dyDescent="0.25">
      <c r="A123" s="879"/>
      <c r="B123" s="894"/>
      <c r="C123" s="891"/>
      <c r="D123" s="892" t="s">
        <v>793</v>
      </c>
      <c r="E123" s="675" t="s">
        <v>48</v>
      </c>
      <c r="F123" s="765">
        <f>F122</f>
        <v>2</v>
      </c>
      <c r="G123" s="645"/>
      <c r="H123" s="979"/>
    </row>
    <row r="124" spans="1:8" x14ac:dyDescent="0.25">
      <c r="A124" s="879"/>
      <c r="B124" s="894"/>
      <c r="C124" s="891"/>
      <c r="D124" s="892"/>
      <c r="E124" s="675"/>
      <c r="F124" s="765"/>
      <c r="G124" s="645"/>
      <c r="H124" s="979"/>
    </row>
    <row r="125" spans="1:8" x14ac:dyDescent="0.25">
      <c r="A125" s="879"/>
      <c r="B125" s="895" t="s">
        <v>200</v>
      </c>
      <c r="C125" s="497"/>
      <c r="D125" s="896" t="s">
        <v>795</v>
      </c>
      <c r="E125" s="675"/>
      <c r="F125" s="765"/>
      <c r="G125" s="645"/>
      <c r="H125" s="979"/>
    </row>
    <row r="126" spans="1:8" ht="22.8" x14ac:dyDescent="0.25">
      <c r="A126" s="879"/>
      <c r="B126" s="890"/>
      <c r="C126" s="497"/>
      <c r="D126" s="892" t="s">
        <v>796</v>
      </c>
      <c r="E126" s="675" t="s">
        <v>66</v>
      </c>
      <c r="F126" s="765">
        <v>8</v>
      </c>
      <c r="G126" s="645"/>
      <c r="H126" s="979"/>
    </row>
    <row r="127" spans="1:8" x14ac:dyDescent="0.25">
      <c r="A127" s="879"/>
      <c r="B127" s="885"/>
      <c r="C127" s="497"/>
      <c r="D127" s="892"/>
      <c r="E127" s="897"/>
      <c r="F127" s="765"/>
      <c r="G127" s="645"/>
      <c r="H127" s="979"/>
    </row>
    <row r="128" spans="1:8" ht="46.8" x14ac:dyDescent="0.25">
      <c r="A128" s="879"/>
      <c r="B128" s="894" t="s">
        <v>599</v>
      </c>
      <c r="C128" s="891"/>
      <c r="D128" s="892" t="s">
        <v>1053</v>
      </c>
      <c r="E128" s="765"/>
      <c r="F128" s="883"/>
      <c r="G128" s="645"/>
      <c r="H128" s="979"/>
    </row>
    <row r="129" spans="1:8" x14ac:dyDescent="0.25">
      <c r="A129" s="879"/>
      <c r="B129" s="894" t="s">
        <v>797</v>
      </c>
      <c r="C129" s="891"/>
      <c r="D129" s="892" t="s">
        <v>1048</v>
      </c>
      <c r="E129" s="765" t="s">
        <v>66</v>
      </c>
      <c r="F129" s="765">
        <v>4</v>
      </c>
      <c r="G129" s="645"/>
      <c r="H129" s="979"/>
    </row>
    <row r="130" spans="1:8" ht="15.75" customHeight="1" x14ac:dyDescent="0.25">
      <c r="A130" s="879"/>
      <c r="B130" s="894" t="s">
        <v>798</v>
      </c>
      <c r="C130" s="898"/>
      <c r="D130" s="892" t="s">
        <v>1047</v>
      </c>
      <c r="E130" s="765" t="s">
        <v>66</v>
      </c>
      <c r="F130" s="765">
        <v>1</v>
      </c>
      <c r="G130" s="645"/>
      <c r="H130" s="979"/>
    </row>
    <row r="131" spans="1:8" ht="17.25" customHeight="1" x14ac:dyDescent="0.25">
      <c r="A131" s="879"/>
      <c r="B131" s="894" t="s">
        <v>799</v>
      </c>
      <c r="C131" s="891"/>
      <c r="D131" s="892" t="s">
        <v>1049</v>
      </c>
      <c r="E131" s="765" t="s">
        <v>66</v>
      </c>
      <c r="F131" s="765">
        <v>1</v>
      </c>
      <c r="G131" s="645"/>
      <c r="H131" s="979"/>
    </row>
    <row r="132" spans="1:8" x14ac:dyDescent="0.25">
      <c r="A132" s="879"/>
      <c r="B132" s="894" t="s">
        <v>800</v>
      </c>
      <c r="C132" s="891"/>
      <c r="D132" s="892" t="s">
        <v>1050</v>
      </c>
      <c r="E132" s="765" t="s">
        <v>66</v>
      </c>
      <c r="F132" s="765">
        <v>1</v>
      </c>
      <c r="G132" s="645"/>
      <c r="H132" s="979"/>
    </row>
    <row r="133" spans="1:8" x14ac:dyDescent="0.25">
      <c r="A133" s="879"/>
      <c r="B133" s="894" t="s">
        <v>801</v>
      </c>
      <c r="C133" s="891"/>
      <c r="D133" s="892" t="s">
        <v>1051</v>
      </c>
      <c r="E133" s="765" t="s">
        <v>66</v>
      </c>
      <c r="F133" s="765">
        <v>1</v>
      </c>
      <c r="G133" s="645"/>
      <c r="H133" s="979"/>
    </row>
    <row r="134" spans="1:8" ht="22.8" x14ac:dyDescent="0.25">
      <c r="A134" s="879"/>
      <c r="B134" s="894" t="s">
        <v>802</v>
      </c>
      <c r="C134" s="891"/>
      <c r="D134" s="892" t="s">
        <v>1052</v>
      </c>
      <c r="E134" s="765" t="s">
        <v>66</v>
      </c>
      <c r="F134" s="899">
        <v>2</v>
      </c>
      <c r="G134" s="645"/>
      <c r="H134" s="979"/>
    </row>
    <row r="135" spans="1:8" x14ac:dyDescent="0.25">
      <c r="A135" s="879"/>
      <c r="B135" s="894"/>
      <c r="C135" s="891"/>
      <c r="D135" s="892"/>
      <c r="E135" s="765"/>
      <c r="F135" s="899"/>
      <c r="G135" s="645"/>
      <c r="H135" s="979"/>
    </row>
    <row r="136" spans="1:8" ht="22.8" x14ac:dyDescent="0.25">
      <c r="A136" s="879"/>
      <c r="B136" s="894" t="s">
        <v>803</v>
      </c>
      <c r="C136" s="891"/>
      <c r="D136" s="892" t="s">
        <v>804</v>
      </c>
      <c r="E136" s="675"/>
      <c r="F136" s="883"/>
      <c r="G136" s="645"/>
      <c r="H136" s="979"/>
    </row>
    <row r="137" spans="1:8" x14ac:dyDescent="0.25">
      <c r="A137" s="879"/>
      <c r="B137" s="894" t="s">
        <v>806</v>
      </c>
      <c r="C137" s="891"/>
      <c r="D137" s="892" t="s">
        <v>537</v>
      </c>
      <c r="E137" s="765" t="s">
        <v>66</v>
      </c>
      <c r="F137" s="883">
        <v>3</v>
      </c>
      <c r="G137" s="645"/>
      <c r="H137" s="979"/>
    </row>
    <row r="138" spans="1:8" x14ac:dyDescent="0.25">
      <c r="A138" s="879"/>
      <c r="B138" s="894" t="s">
        <v>807</v>
      </c>
      <c r="C138" s="891"/>
      <c r="D138" s="892" t="s">
        <v>548</v>
      </c>
      <c r="E138" s="765" t="s">
        <v>66</v>
      </c>
      <c r="F138" s="883">
        <v>1</v>
      </c>
      <c r="G138" s="645"/>
      <c r="H138" s="979"/>
    </row>
    <row r="139" spans="1:8" x14ac:dyDescent="0.25">
      <c r="A139" s="879"/>
      <c r="B139" s="894" t="s">
        <v>808</v>
      </c>
      <c r="C139" s="891"/>
      <c r="D139" s="892" t="s">
        <v>549</v>
      </c>
      <c r="E139" s="765" t="s">
        <v>66</v>
      </c>
      <c r="F139" s="883">
        <v>2</v>
      </c>
      <c r="G139" s="645"/>
      <c r="H139" s="979"/>
    </row>
    <row r="140" spans="1:8" ht="22.8" x14ac:dyDescent="0.25">
      <c r="A140" s="879"/>
      <c r="B140" s="894" t="s">
        <v>809</v>
      </c>
      <c r="C140" s="891"/>
      <c r="D140" s="892" t="s">
        <v>817</v>
      </c>
      <c r="E140" s="765" t="s">
        <v>66</v>
      </c>
      <c r="F140" s="765">
        <v>1</v>
      </c>
      <c r="G140" s="645"/>
      <c r="H140" s="979"/>
    </row>
    <row r="141" spans="1:8" ht="22.8" x14ac:dyDescent="0.25">
      <c r="A141" s="879"/>
      <c r="B141" s="894" t="s">
        <v>810</v>
      </c>
      <c r="C141" s="891"/>
      <c r="D141" s="892" t="s">
        <v>551</v>
      </c>
      <c r="E141" s="765" t="s">
        <v>66</v>
      </c>
      <c r="F141" s="765">
        <v>2</v>
      </c>
      <c r="G141" s="645"/>
      <c r="H141" s="979"/>
    </row>
    <row r="142" spans="1:8" ht="22.8" x14ac:dyDescent="0.25">
      <c r="A142" s="879"/>
      <c r="B142" s="894" t="s">
        <v>811</v>
      </c>
      <c r="C142" s="891"/>
      <c r="D142" s="892" t="s">
        <v>552</v>
      </c>
      <c r="E142" s="765" t="s">
        <v>66</v>
      </c>
      <c r="F142" s="765">
        <v>3</v>
      </c>
      <c r="G142" s="645"/>
      <c r="H142" s="979"/>
    </row>
    <row r="143" spans="1:8" x14ac:dyDescent="0.25">
      <c r="A143" s="879"/>
      <c r="B143" s="894" t="s">
        <v>812</v>
      </c>
      <c r="C143" s="891"/>
      <c r="D143" s="892" t="s">
        <v>553</v>
      </c>
      <c r="E143" s="765" t="s">
        <v>66</v>
      </c>
      <c r="F143" s="765">
        <v>2</v>
      </c>
      <c r="G143" s="645"/>
      <c r="H143" s="979"/>
    </row>
    <row r="144" spans="1:8" x14ac:dyDescent="0.25">
      <c r="A144" s="879"/>
      <c r="B144" s="894" t="s">
        <v>813</v>
      </c>
      <c r="C144" s="891"/>
      <c r="D144" s="892" t="s">
        <v>554</v>
      </c>
      <c r="E144" s="765" t="s">
        <v>66</v>
      </c>
      <c r="F144" s="765">
        <v>1</v>
      </c>
      <c r="G144" s="645"/>
      <c r="H144" s="979"/>
    </row>
    <row r="145" spans="1:8" ht="22.8" x14ac:dyDescent="0.25">
      <c r="A145" s="879"/>
      <c r="B145" s="894" t="s">
        <v>814</v>
      </c>
      <c r="C145" s="891"/>
      <c r="D145" s="892" t="s">
        <v>555</v>
      </c>
      <c r="E145" s="765" t="s">
        <v>66</v>
      </c>
      <c r="F145" s="765">
        <v>4</v>
      </c>
      <c r="G145" s="645"/>
      <c r="H145" s="979"/>
    </row>
    <row r="146" spans="1:8" ht="22.8" x14ac:dyDescent="0.25">
      <c r="A146" s="879"/>
      <c r="B146" s="894" t="s">
        <v>815</v>
      </c>
      <c r="C146" s="891"/>
      <c r="D146" s="892" t="s">
        <v>556</v>
      </c>
      <c r="E146" s="765" t="s">
        <v>66</v>
      </c>
      <c r="F146" s="765">
        <v>3</v>
      </c>
      <c r="G146" s="645"/>
      <c r="H146" s="979"/>
    </row>
    <row r="147" spans="1:8" ht="22.8" x14ac:dyDescent="0.25">
      <c r="A147" s="879"/>
      <c r="B147" s="894" t="s">
        <v>816</v>
      </c>
      <c r="C147" s="891"/>
      <c r="D147" s="892" t="s">
        <v>557</v>
      </c>
      <c r="E147" s="765" t="s">
        <v>66</v>
      </c>
      <c r="F147" s="765">
        <v>1</v>
      </c>
      <c r="G147" s="645"/>
      <c r="H147" s="979"/>
    </row>
    <row r="148" spans="1:8" x14ac:dyDescent="0.25">
      <c r="A148" s="879"/>
      <c r="B148" s="885"/>
      <c r="C148" s="497"/>
      <c r="D148" s="892"/>
      <c r="E148" s="765"/>
      <c r="F148" s="765"/>
      <c r="G148" s="645"/>
      <c r="H148" s="979"/>
    </row>
    <row r="149" spans="1:8" x14ac:dyDescent="0.25">
      <c r="A149" s="879"/>
      <c r="B149" s="880" t="s">
        <v>805</v>
      </c>
      <c r="C149" s="881"/>
      <c r="D149" s="896" t="s">
        <v>818</v>
      </c>
      <c r="E149" s="675"/>
      <c r="F149" s="765"/>
      <c r="G149" s="645"/>
      <c r="H149" s="979"/>
    </row>
    <row r="150" spans="1:8" x14ac:dyDescent="0.25">
      <c r="A150" s="879"/>
      <c r="B150" s="894" t="s">
        <v>819</v>
      </c>
      <c r="C150" s="497"/>
      <c r="D150" s="900" t="s">
        <v>822</v>
      </c>
      <c r="E150" s="675" t="s">
        <v>48</v>
      </c>
      <c r="F150" s="765">
        <v>450</v>
      </c>
      <c r="G150" s="645"/>
      <c r="H150" s="979"/>
    </row>
    <row r="151" spans="1:8" x14ac:dyDescent="0.25">
      <c r="A151" s="879"/>
      <c r="B151" s="894" t="s">
        <v>820</v>
      </c>
      <c r="C151" s="497"/>
      <c r="D151" s="900" t="s">
        <v>823</v>
      </c>
      <c r="E151" s="675" t="s">
        <v>48</v>
      </c>
      <c r="F151" s="765">
        <v>250</v>
      </c>
      <c r="G151" s="645"/>
      <c r="H151" s="979"/>
    </row>
    <row r="152" spans="1:8" x14ac:dyDescent="0.25">
      <c r="A152" s="879"/>
      <c r="B152" s="894" t="s">
        <v>821</v>
      </c>
      <c r="C152" s="497"/>
      <c r="D152" s="900" t="s">
        <v>824</v>
      </c>
      <c r="E152" s="675" t="s">
        <v>48</v>
      </c>
      <c r="F152" s="765">
        <v>250</v>
      </c>
      <c r="G152" s="645"/>
      <c r="H152" s="979"/>
    </row>
    <row r="153" spans="1:8" x14ac:dyDescent="0.25">
      <c r="A153" s="879"/>
      <c r="B153" s="885"/>
      <c r="C153" s="497"/>
      <c r="D153" s="901"/>
      <c r="E153" s="902"/>
      <c r="F153" s="899"/>
      <c r="G153" s="645"/>
      <c r="H153" s="979"/>
    </row>
    <row r="154" spans="1:8" ht="34.200000000000003" x14ac:dyDescent="0.25">
      <c r="A154" s="879"/>
      <c r="B154" s="880" t="s">
        <v>825</v>
      </c>
      <c r="C154" s="881"/>
      <c r="D154" s="882" t="s">
        <v>831</v>
      </c>
      <c r="E154" s="675"/>
      <c r="F154" s="765"/>
      <c r="G154" s="645"/>
      <c r="H154" s="979"/>
    </row>
    <row r="155" spans="1:8" ht="22.8" x14ac:dyDescent="0.25">
      <c r="A155" s="879"/>
      <c r="B155" s="894" t="s">
        <v>826</v>
      </c>
      <c r="C155" s="497"/>
      <c r="D155" s="900" t="s">
        <v>832</v>
      </c>
      <c r="E155" s="675" t="s">
        <v>66</v>
      </c>
      <c r="F155" s="765">
        <v>1</v>
      </c>
      <c r="G155" s="645"/>
      <c r="H155" s="979"/>
    </row>
    <row r="156" spans="1:8" ht="22.8" x14ac:dyDescent="0.25">
      <c r="A156" s="879"/>
      <c r="B156" s="894" t="s">
        <v>827</v>
      </c>
      <c r="C156" s="497"/>
      <c r="D156" s="900" t="s">
        <v>833</v>
      </c>
      <c r="E156" s="675" t="s">
        <v>66</v>
      </c>
      <c r="F156" s="765">
        <v>2</v>
      </c>
      <c r="G156" s="645"/>
      <c r="H156" s="979"/>
    </row>
    <row r="157" spans="1:8" ht="22.8" x14ac:dyDescent="0.25">
      <c r="A157" s="879"/>
      <c r="B157" s="894" t="s">
        <v>828</v>
      </c>
      <c r="C157" s="497"/>
      <c r="D157" s="900" t="s">
        <v>834</v>
      </c>
      <c r="E157" s="675" t="s">
        <v>66</v>
      </c>
      <c r="F157" s="765">
        <v>2</v>
      </c>
      <c r="G157" s="645"/>
      <c r="H157" s="979"/>
    </row>
    <row r="158" spans="1:8" ht="22.8" x14ac:dyDescent="0.25">
      <c r="A158" s="879"/>
      <c r="B158" s="894" t="s">
        <v>829</v>
      </c>
      <c r="C158" s="497"/>
      <c r="D158" s="900" t="s">
        <v>835</v>
      </c>
      <c r="E158" s="675" t="s">
        <v>66</v>
      </c>
      <c r="F158" s="903">
        <v>1</v>
      </c>
      <c r="G158" s="645"/>
      <c r="H158" s="979"/>
    </row>
    <row r="159" spans="1:8" ht="22.8" x14ac:dyDescent="0.25">
      <c r="A159" s="879"/>
      <c r="B159" s="894" t="s">
        <v>830</v>
      </c>
      <c r="C159" s="497"/>
      <c r="D159" s="900" t="s">
        <v>836</v>
      </c>
      <c r="E159" s="675" t="s">
        <v>66</v>
      </c>
      <c r="F159" s="903">
        <v>2</v>
      </c>
      <c r="G159" s="645"/>
      <c r="H159" s="979"/>
    </row>
    <row r="160" spans="1:8" x14ac:dyDescent="0.25">
      <c r="A160" s="879"/>
      <c r="B160" s="894"/>
      <c r="C160" s="497"/>
      <c r="D160" s="900"/>
      <c r="E160" s="675"/>
      <c r="F160" s="903"/>
      <c r="G160" s="645"/>
      <c r="H160" s="622"/>
    </row>
    <row r="161" spans="2:8" x14ac:dyDescent="0.25">
      <c r="B161" s="356"/>
      <c r="C161" s="196"/>
      <c r="D161" s="870"/>
      <c r="E161" s="552"/>
      <c r="F161" s="625"/>
      <c r="G161" s="645"/>
      <c r="H161" s="622"/>
    </row>
    <row r="162" spans="2:8" x14ac:dyDescent="0.25">
      <c r="B162" s="356"/>
      <c r="C162" s="196"/>
      <c r="D162" s="870"/>
      <c r="E162" s="552"/>
      <c r="F162" s="625"/>
      <c r="G162" s="645"/>
      <c r="H162" s="622"/>
    </row>
    <row r="163" spans="2:8" x14ac:dyDescent="0.25">
      <c r="B163" s="572"/>
      <c r="C163" s="196"/>
      <c r="D163" s="870"/>
      <c r="E163" s="552"/>
      <c r="F163" s="202"/>
      <c r="G163" s="199"/>
      <c r="H163" s="1020"/>
    </row>
    <row r="164" spans="2:8" x14ac:dyDescent="0.25">
      <c r="B164" s="572"/>
      <c r="C164" s="196"/>
      <c r="D164" s="870"/>
      <c r="E164" s="131"/>
      <c r="F164" s="202"/>
      <c r="G164" s="199"/>
      <c r="H164" s="1025"/>
    </row>
    <row r="165" spans="2:8" x14ac:dyDescent="0.25">
      <c r="B165" s="572"/>
      <c r="C165" s="196"/>
      <c r="D165" s="870"/>
      <c r="E165" s="131"/>
      <c r="F165" s="202"/>
      <c r="G165" s="199"/>
      <c r="H165" s="1025"/>
    </row>
    <row r="166" spans="2:8" ht="13.8" thickBot="1" x14ac:dyDescent="0.3">
      <c r="B166" s="572"/>
      <c r="C166" s="575"/>
      <c r="D166" s="872"/>
      <c r="E166" s="577"/>
      <c r="F166" s="15"/>
      <c r="G166" s="216"/>
      <c r="H166" s="924"/>
    </row>
    <row r="167" spans="2:8" x14ac:dyDescent="0.25">
      <c r="B167" s="45"/>
      <c r="C167" s="2"/>
      <c r="D167" s="578"/>
      <c r="E167" s="16"/>
      <c r="F167" s="3"/>
      <c r="G167" s="2"/>
      <c r="H167" s="321"/>
    </row>
    <row r="168" spans="2:8" x14ac:dyDescent="0.25">
      <c r="B168" s="46"/>
      <c r="C168" s="53"/>
      <c r="D168" s="92" t="s">
        <v>628</v>
      </c>
      <c r="E168" s="47"/>
      <c r="F168" s="48"/>
      <c r="G168" s="320"/>
      <c r="H168" s="322"/>
    </row>
    <row r="169" spans="2:8" ht="13.8" thickBot="1" x14ac:dyDescent="0.3">
      <c r="B169" s="49"/>
      <c r="C169" s="4"/>
      <c r="D169" s="580"/>
      <c r="E169" s="17"/>
      <c r="F169" s="5"/>
      <c r="G169" s="4"/>
      <c r="H169" s="855"/>
    </row>
    <row r="170" spans="2:8" x14ac:dyDescent="0.25">
      <c r="B170" s="50" t="s">
        <v>49</v>
      </c>
      <c r="C170" s="66" t="s">
        <v>42</v>
      </c>
      <c r="D170" s="581" t="s">
        <v>50</v>
      </c>
      <c r="E170" s="51" t="s">
        <v>51</v>
      </c>
      <c r="F170" s="52" t="s">
        <v>52</v>
      </c>
      <c r="G170" s="51" t="s">
        <v>53</v>
      </c>
      <c r="H170" s="659" t="s">
        <v>64</v>
      </c>
    </row>
    <row r="171" spans="2:8" ht="13.8" thickBot="1" x14ac:dyDescent="0.3">
      <c r="B171" s="59" t="s">
        <v>54</v>
      </c>
      <c r="C171" s="67" t="s">
        <v>43</v>
      </c>
      <c r="D171" s="582"/>
      <c r="E171" s="55"/>
      <c r="F171" s="56"/>
      <c r="G171" s="57"/>
      <c r="H171" s="670"/>
    </row>
    <row r="172" spans="2:8" x14ac:dyDescent="0.25">
      <c r="B172" s="585"/>
      <c r="C172" s="586"/>
      <c r="D172" s="587"/>
      <c r="E172" s="588"/>
      <c r="F172" s="586"/>
      <c r="G172" s="589"/>
      <c r="H172" s="590"/>
    </row>
    <row r="173" spans="2:8" ht="39.6" x14ac:dyDescent="0.25">
      <c r="B173" s="591"/>
      <c r="C173" s="341" t="s">
        <v>723</v>
      </c>
      <c r="D173" s="65" t="s">
        <v>667</v>
      </c>
      <c r="E173" s="79"/>
      <c r="F173" s="171"/>
      <c r="G173" s="218"/>
      <c r="H173" s="1024"/>
    </row>
    <row r="174" spans="2:8" ht="13.8" thickBot="1" x14ac:dyDescent="0.3">
      <c r="B174" s="59"/>
      <c r="C174" s="55"/>
      <c r="D174" s="582"/>
      <c r="E174" s="55"/>
      <c r="F174" s="56"/>
      <c r="G174" s="57"/>
      <c r="H174" s="670"/>
    </row>
    <row r="175" spans="2:8" x14ac:dyDescent="0.25">
      <c r="B175" s="594"/>
      <c r="C175" s="209"/>
      <c r="D175" s="873"/>
      <c r="E175" s="190"/>
      <c r="F175" s="596"/>
      <c r="G175" s="210"/>
      <c r="H175" s="920"/>
    </row>
    <row r="176" spans="2:8" x14ac:dyDescent="0.25">
      <c r="B176" s="572"/>
      <c r="C176" s="196"/>
      <c r="D176" s="862" t="s">
        <v>1033</v>
      </c>
      <c r="E176" s="161"/>
      <c r="F176" s="511"/>
      <c r="G176" s="199"/>
      <c r="H176" s="1025">
        <f>H168</f>
        <v>0</v>
      </c>
    </row>
    <row r="177" spans="1:8" x14ac:dyDescent="0.25">
      <c r="A177" s="879"/>
      <c r="B177" s="880" t="s">
        <v>137</v>
      </c>
      <c r="C177" s="881"/>
      <c r="D177" s="882" t="s">
        <v>840</v>
      </c>
      <c r="E177" s="765"/>
      <c r="F177" s="883"/>
      <c r="G177" s="645"/>
      <c r="H177" s="1027">
        <f t="shared" ref="H177:H183" si="0">F177*G177</f>
        <v>0</v>
      </c>
    </row>
    <row r="178" spans="1:8" ht="23.4" x14ac:dyDescent="0.25">
      <c r="A178" s="879"/>
      <c r="B178" s="885" t="s">
        <v>837</v>
      </c>
      <c r="C178" s="497"/>
      <c r="D178" s="886" t="s">
        <v>841</v>
      </c>
      <c r="E178" s="675" t="s">
        <v>48</v>
      </c>
      <c r="F178" s="765">
        <v>375</v>
      </c>
      <c r="G178" s="645"/>
      <c r="H178" s="1027"/>
    </row>
    <row r="179" spans="1:8" ht="23.4" x14ac:dyDescent="0.25">
      <c r="A179" s="879"/>
      <c r="B179" s="885" t="s">
        <v>1096</v>
      </c>
      <c r="C179" s="497"/>
      <c r="D179" s="886" t="s">
        <v>842</v>
      </c>
      <c r="E179" s="887" t="s">
        <v>56</v>
      </c>
      <c r="F179" s="765">
        <v>550</v>
      </c>
      <c r="G179" s="645"/>
      <c r="H179" s="1027"/>
    </row>
    <row r="180" spans="1:8" x14ac:dyDescent="0.25">
      <c r="A180" s="879"/>
      <c r="B180" s="885"/>
      <c r="C180" s="497"/>
      <c r="D180" s="886"/>
      <c r="E180" s="675"/>
      <c r="F180" s="765"/>
      <c r="G180" s="645"/>
      <c r="H180" s="1027">
        <f t="shared" si="0"/>
        <v>0</v>
      </c>
    </row>
    <row r="181" spans="1:8" ht="22.8" x14ac:dyDescent="0.25">
      <c r="A181" s="879"/>
      <c r="B181" s="880" t="s">
        <v>138</v>
      </c>
      <c r="C181" s="881"/>
      <c r="D181" s="882" t="s">
        <v>843</v>
      </c>
      <c r="E181" s="765"/>
      <c r="F181" s="883"/>
      <c r="G181" s="645"/>
      <c r="H181" s="1027">
        <f t="shared" si="0"/>
        <v>0</v>
      </c>
    </row>
    <row r="182" spans="1:8" ht="46.2" x14ac:dyDescent="0.25">
      <c r="A182" s="879"/>
      <c r="B182" s="885" t="s">
        <v>838</v>
      </c>
      <c r="C182" s="497"/>
      <c r="D182" s="886" t="s">
        <v>845</v>
      </c>
      <c r="E182" s="675" t="s">
        <v>410</v>
      </c>
      <c r="F182" s="765">
        <v>1</v>
      </c>
      <c r="G182" s="645">
        <v>80000</v>
      </c>
      <c r="H182" s="1027">
        <f>F182*G182</f>
        <v>80000</v>
      </c>
    </row>
    <row r="183" spans="1:8" ht="69" x14ac:dyDescent="0.25">
      <c r="A183" s="879"/>
      <c r="B183" s="885" t="s">
        <v>839</v>
      </c>
      <c r="C183" s="497"/>
      <c r="D183" s="886" t="s">
        <v>1088</v>
      </c>
      <c r="E183" s="675" t="s">
        <v>1089</v>
      </c>
      <c r="F183" s="765">
        <v>1</v>
      </c>
      <c r="G183" s="645">
        <v>80000</v>
      </c>
      <c r="H183" s="1027">
        <f t="shared" si="0"/>
        <v>80000</v>
      </c>
    </row>
    <row r="184" spans="1:8" ht="26.4" x14ac:dyDescent="0.25">
      <c r="A184" s="879"/>
      <c r="B184" s="885"/>
      <c r="C184" s="497"/>
      <c r="D184" s="856" t="s">
        <v>1101</v>
      </c>
      <c r="E184" s="840" t="s">
        <v>411</v>
      </c>
      <c r="F184" s="1029">
        <f>G183+G182</f>
        <v>160000</v>
      </c>
      <c r="G184" s="645"/>
      <c r="H184" s="1027"/>
    </row>
    <row r="185" spans="1:8" ht="23.4" x14ac:dyDescent="0.25">
      <c r="A185" s="879"/>
      <c r="B185" s="885" t="s">
        <v>1097</v>
      </c>
      <c r="C185" s="497"/>
      <c r="D185" s="886" t="s">
        <v>844</v>
      </c>
      <c r="E185" s="675" t="s">
        <v>56</v>
      </c>
      <c r="F185" s="765">
        <v>75</v>
      </c>
      <c r="G185" s="645"/>
      <c r="H185" s="1027"/>
    </row>
    <row r="186" spans="1:8" x14ac:dyDescent="0.25">
      <c r="A186" s="879"/>
      <c r="B186" s="885"/>
      <c r="C186" s="497"/>
      <c r="D186" s="886"/>
      <c r="E186" s="675"/>
      <c r="F186" s="765"/>
      <c r="G186" s="884"/>
      <c r="H186" s="1026"/>
    </row>
    <row r="187" spans="1:8" x14ac:dyDescent="0.25">
      <c r="A187" s="879"/>
      <c r="B187" s="885" t="s">
        <v>1098</v>
      </c>
      <c r="C187" s="497"/>
      <c r="D187" s="886"/>
      <c r="E187" s="675"/>
      <c r="F187" s="765"/>
      <c r="G187" s="884"/>
      <c r="H187" s="1026"/>
    </row>
    <row r="188" spans="1:8" ht="26.4" x14ac:dyDescent="0.25">
      <c r="B188" s="1036" t="s">
        <v>1102</v>
      </c>
      <c r="C188" s="196"/>
      <c r="D188" s="875" t="s">
        <v>1099</v>
      </c>
      <c r="E188" s="840" t="s">
        <v>410</v>
      </c>
      <c r="F188" s="624">
        <v>1</v>
      </c>
      <c r="G188" s="199">
        <v>30000</v>
      </c>
      <c r="H188" s="1025">
        <f>F188*G188</f>
        <v>30000</v>
      </c>
    </row>
    <row r="189" spans="1:8" x14ac:dyDescent="0.25">
      <c r="B189" s="1036" t="s">
        <v>1104</v>
      </c>
      <c r="C189" s="196"/>
      <c r="D189" s="856" t="s">
        <v>1100</v>
      </c>
      <c r="E189" s="840" t="s">
        <v>411</v>
      </c>
      <c r="F189" s="1037">
        <f>G188</f>
        <v>30000</v>
      </c>
      <c r="G189" s="1038"/>
      <c r="H189" s="1025"/>
    </row>
    <row r="190" spans="1:8" ht="39.6" x14ac:dyDescent="0.25">
      <c r="B190" s="1036" t="s">
        <v>1105</v>
      </c>
      <c r="C190" s="196"/>
      <c r="D190" s="1039" t="s">
        <v>1103</v>
      </c>
      <c r="E190" s="840" t="s">
        <v>476</v>
      </c>
      <c r="F190" s="624">
        <v>520</v>
      </c>
      <c r="G190" s="199"/>
      <c r="H190" s="1025"/>
    </row>
    <row r="191" spans="1:8" x14ac:dyDescent="0.25">
      <c r="B191" s="572"/>
      <c r="C191" s="196"/>
      <c r="D191" s="875"/>
      <c r="E191" s="552"/>
      <c r="F191" s="624"/>
      <c r="G191" s="199"/>
      <c r="H191" s="1025"/>
    </row>
    <row r="192" spans="1:8" x14ac:dyDescent="0.25">
      <c r="B192" s="572"/>
      <c r="C192" s="196"/>
      <c r="D192" s="875"/>
      <c r="E192" s="552"/>
      <c r="F192" s="624"/>
      <c r="G192" s="199"/>
      <c r="H192" s="1025"/>
    </row>
    <row r="193" spans="2:8" x14ac:dyDescent="0.25">
      <c r="B193" s="572"/>
      <c r="C193" s="196"/>
      <c r="D193" s="875"/>
      <c r="E193" s="552"/>
      <c r="F193" s="624"/>
      <c r="G193" s="199"/>
      <c r="H193" s="1025"/>
    </row>
    <row r="194" spans="2:8" x14ac:dyDescent="0.25">
      <c r="B194" s="572"/>
      <c r="C194" s="196"/>
      <c r="D194" s="863"/>
      <c r="E194" s="552"/>
      <c r="F194" s="161"/>
      <c r="G194" s="199"/>
      <c r="H194" s="1025"/>
    </row>
    <row r="195" spans="2:8" x14ac:dyDescent="0.25">
      <c r="B195" s="572"/>
      <c r="C195" s="196"/>
      <c r="D195" s="863"/>
      <c r="E195" s="552"/>
      <c r="F195" s="161"/>
      <c r="G195" s="199"/>
      <c r="H195" s="1025"/>
    </row>
    <row r="196" spans="2:8" x14ac:dyDescent="0.25">
      <c r="B196" s="572"/>
      <c r="C196" s="196"/>
      <c r="D196" s="863"/>
      <c r="E196" s="161"/>
      <c r="F196" s="161"/>
      <c r="G196" s="199"/>
      <c r="H196" s="1025"/>
    </row>
    <row r="197" spans="2:8" x14ac:dyDescent="0.25">
      <c r="B197" s="572"/>
      <c r="C197" s="196"/>
      <c r="D197" s="863"/>
      <c r="E197" s="552"/>
      <c r="F197" s="161"/>
      <c r="G197" s="199"/>
      <c r="H197" s="1025"/>
    </row>
    <row r="198" spans="2:8" x14ac:dyDescent="0.25">
      <c r="B198" s="572"/>
      <c r="C198" s="196"/>
      <c r="D198" s="870"/>
      <c r="E198" s="131"/>
      <c r="F198" s="161"/>
      <c r="G198" s="199"/>
      <c r="H198" s="1025"/>
    </row>
    <row r="199" spans="2:8" x14ac:dyDescent="0.25">
      <c r="B199" s="572"/>
      <c r="C199" s="196"/>
      <c r="D199" s="863"/>
      <c r="E199" s="552"/>
      <c r="F199" s="161"/>
      <c r="G199" s="199"/>
      <c r="H199" s="1025"/>
    </row>
    <row r="200" spans="2:8" x14ac:dyDescent="0.25">
      <c r="B200" s="572"/>
      <c r="C200" s="196"/>
      <c r="D200" s="876"/>
      <c r="E200" s="131"/>
      <c r="F200" s="161"/>
      <c r="G200" s="199"/>
      <c r="H200" s="1025"/>
    </row>
    <row r="201" spans="2:8" x14ac:dyDescent="0.25">
      <c r="B201" s="572"/>
      <c r="C201" s="196"/>
      <c r="D201" s="871"/>
      <c r="E201" s="387"/>
      <c r="F201" s="494"/>
      <c r="G201" s="199"/>
      <c r="H201" s="1025"/>
    </row>
    <row r="202" spans="2:8" x14ac:dyDescent="0.25">
      <c r="B202" s="572"/>
      <c r="C202" s="196"/>
      <c r="D202" s="874"/>
      <c r="E202" s="161"/>
      <c r="F202" s="624"/>
      <c r="G202" s="199"/>
      <c r="H202" s="1025"/>
    </row>
    <row r="203" spans="2:8" x14ac:dyDescent="0.25">
      <c r="B203" s="572"/>
      <c r="C203" s="196"/>
      <c r="D203" s="870"/>
      <c r="E203" s="131"/>
      <c r="F203" s="202"/>
      <c r="G203" s="199"/>
      <c r="H203" s="1025"/>
    </row>
    <row r="204" spans="2:8" x14ac:dyDescent="0.25">
      <c r="B204" s="572"/>
      <c r="C204" s="196"/>
      <c r="D204" s="874"/>
      <c r="E204" s="161"/>
      <c r="F204" s="511"/>
      <c r="G204" s="199"/>
      <c r="H204" s="1025"/>
    </row>
    <row r="205" spans="2:8" x14ac:dyDescent="0.25">
      <c r="B205" s="572"/>
      <c r="C205" s="196"/>
      <c r="D205" s="874"/>
      <c r="E205" s="161"/>
      <c r="F205" s="511"/>
      <c r="G205" s="199"/>
      <c r="H205" s="1025"/>
    </row>
    <row r="206" spans="2:8" x14ac:dyDescent="0.25">
      <c r="B206" s="572"/>
      <c r="C206" s="196"/>
      <c r="D206" s="874"/>
      <c r="E206" s="131"/>
      <c r="F206" s="511"/>
      <c r="G206" s="199"/>
      <c r="H206" s="1025"/>
    </row>
    <row r="207" spans="2:8" x14ac:dyDescent="0.25">
      <c r="B207" s="572"/>
      <c r="C207" s="196"/>
      <c r="D207" s="874"/>
      <c r="E207" s="131"/>
      <c r="F207" s="511"/>
      <c r="G207" s="199"/>
      <c r="H207" s="1025"/>
    </row>
    <row r="208" spans="2:8" x14ac:dyDescent="0.25">
      <c r="B208" s="572"/>
      <c r="C208" s="196"/>
      <c r="D208" s="874"/>
      <c r="E208" s="131"/>
      <c r="F208" s="511"/>
      <c r="G208" s="199"/>
      <c r="H208" s="1025"/>
    </row>
    <row r="209" spans="2:8" x14ac:dyDescent="0.25">
      <c r="B209" s="572"/>
      <c r="C209" s="196"/>
      <c r="D209" s="874"/>
      <c r="E209" s="131"/>
      <c r="F209" s="511"/>
      <c r="G209" s="199"/>
      <c r="H209" s="1025"/>
    </row>
    <row r="210" spans="2:8" x14ac:dyDescent="0.25">
      <c r="B210" s="572"/>
      <c r="C210" s="196"/>
      <c r="D210" s="874"/>
      <c r="E210" s="131"/>
      <c r="F210" s="511"/>
      <c r="G210" s="199"/>
      <c r="H210" s="1025"/>
    </row>
    <row r="211" spans="2:8" x14ac:dyDescent="0.25">
      <c r="B211" s="572"/>
      <c r="C211" s="196"/>
      <c r="D211" s="874"/>
      <c r="E211" s="131"/>
      <c r="F211" s="511"/>
      <c r="G211" s="199"/>
      <c r="H211" s="1025"/>
    </row>
    <row r="212" spans="2:8" x14ac:dyDescent="0.25">
      <c r="B212" s="572"/>
      <c r="C212" s="196"/>
      <c r="D212" s="874"/>
      <c r="E212" s="131"/>
      <c r="F212" s="511"/>
      <c r="G212" s="199"/>
      <c r="H212" s="1025"/>
    </row>
    <row r="213" spans="2:8" x14ac:dyDescent="0.25">
      <c r="B213" s="572"/>
      <c r="C213" s="196"/>
      <c r="D213" s="874"/>
      <c r="E213" s="131"/>
      <c r="F213" s="511"/>
      <c r="G213" s="199"/>
      <c r="H213" s="1025"/>
    </row>
    <row r="214" spans="2:8" x14ac:dyDescent="0.25">
      <c r="B214" s="572"/>
      <c r="C214" s="196"/>
      <c r="D214" s="874"/>
      <c r="E214" s="131"/>
      <c r="F214" s="511"/>
      <c r="G214" s="199"/>
      <c r="H214" s="1025"/>
    </row>
    <row r="215" spans="2:8" x14ac:dyDescent="0.25">
      <c r="B215" s="572"/>
      <c r="C215" s="196"/>
      <c r="D215" s="874"/>
      <c r="E215" s="131"/>
      <c r="F215" s="511"/>
      <c r="G215" s="199"/>
      <c r="H215" s="1025"/>
    </row>
    <row r="216" spans="2:8" x14ac:dyDescent="0.25">
      <c r="B216" s="572"/>
      <c r="C216" s="196"/>
      <c r="D216" s="874"/>
      <c r="E216" s="131"/>
      <c r="F216" s="511"/>
      <c r="G216" s="199"/>
      <c r="H216" s="1025"/>
    </row>
    <row r="217" spans="2:8" x14ac:dyDescent="0.25">
      <c r="B217" s="572"/>
      <c r="C217" s="196"/>
      <c r="D217" s="874"/>
      <c r="E217" s="131"/>
      <c r="F217" s="511"/>
      <c r="G217" s="199"/>
      <c r="H217" s="1025"/>
    </row>
    <row r="218" spans="2:8" x14ac:dyDescent="0.25">
      <c r="B218" s="572"/>
      <c r="C218" s="196"/>
      <c r="D218" s="874"/>
      <c r="E218" s="131"/>
      <c r="F218" s="511"/>
      <c r="G218" s="199"/>
      <c r="H218" s="1025"/>
    </row>
    <row r="219" spans="2:8" x14ac:dyDescent="0.25">
      <c r="B219" s="572"/>
      <c r="C219" s="196"/>
      <c r="D219" s="874"/>
      <c r="E219" s="131"/>
      <c r="F219" s="511"/>
      <c r="G219" s="199"/>
      <c r="H219" s="1025"/>
    </row>
    <row r="220" spans="2:8" x14ac:dyDescent="0.25">
      <c r="B220" s="572"/>
      <c r="C220" s="196"/>
      <c r="D220" s="874"/>
      <c r="E220" s="131"/>
      <c r="F220" s="511"/>
      <c r="G220" s="199"/>
      <c r="H220" s="1025"/>
    </row>
    <row r="221" spans="2:8" x14ac:dyDescent="0.25">
      <c r="B221" s="572"/>
      <c r="C221" s="196"/>
      <c r="D221" s="874"/>
      <c r="E221" s="131"/>
      <c r="F221" s="511"/>
      <c r="G221" s="199"/>
      <c r="H221" s="1025"/>
    </row>
    <row r="222" spans="2:8" x14ac:dyDescent="0.25">
      <c r="B222" s="572"/>
      <c r="C222" s="196"/>
      <c r="D222" s="865"/>
      <c r="E222" s="131"/>
      <c r="F222" s="202"/>
      <c r="G222" s="199"/>
      <c r="H222" s="1025"/>
    </row>
    <row r="223" spans="2:8" x14ac:dyDescent="0.25">
      <c r="B223" s="572"/>
      <c r="C223" s="196"/>
      <c r="D223" s="870"/>
      <c r="E223" s="161"/>
      <c r="F223" s="161"/>
      <c r="G223" s="199"/>
      <c r="H223" s="1020"/>
    </row>
    <row r="224" spans="2:8" x14ac:dyDescent="0.25">
      <c r="B224" s="572"/>
      <c r="C224" s="196"/>
      <c r="D224" s="875"/>
      <c r="E224" s="161"/>
      <c r="F224" s="132"/>
      <c r="G224" s="199"/>
      <c r="H224" s="1020"/>
    </row>
    <row r="225" spans="2:8" x14ac:dyDescent="0.25">
      <c r="B225" s="572"/>
      <c r="C225" s="196"/>
      <c r="D225" s="875"/>
      <c r="E225" s="161"/>
      <c r="F225" s="132"/>
      <c r="G225" s="199"/>
      <c r="H225" s="1020"/>
    </row>
    <row r="226" spans="2:8" ht="13.8" thickBot="1" x14ac:dyDescent="0.3">
      <c r="B226" s="572"/>
      <c r="C226" s="196"/>
      <c r="D226" s="875"/>
      <c r="E226" s="161"/>
      <c r="F226" s="132"/>
      <c r="G226" s="199"/>
      <c r="H226" s="1020"/>
    </row>
    <row r="227" spans="2:8" x14ac:dyDescent="0.25">
      <c r="B227" s="45"/>
      <c r="C227" s="2"/>
      <c r="D227" s="578"/>
      <c r="E227" s="16"/>
      <c r="F227" s="3"/>
      <c r="G227" s="2"/>
      <c r="H227" s="321"/>
    </row>
    <row r="228" spans="2:8" x14ac:dyDescent="0.25">
      <c r="B228" s="46"/>
      <c r="C228" s="53"/>
      <c r="D228" s="92" t="s">
        <v>627</v>
      </c>
      <c r="E228" s="47"/>
      <c r="F228" s="48"/>
      <c r="G228" s="320"/>
      <c r="H228" s="322"/>
    </row>
    <row r="229" spans="2:8" ht="13.8" thickBot="1" x14ac:dyDescent="0.3">
      <c r="B229" s="49"/>
      <c r="C229" s="4"/>
      <c r="D229" s="580"/>
      <c r="E229" s="17"/>
      <c r="F229" s="5"/>
      <c r="G229" s="4"/>
      <c r="H229" s="855"/>
    </row>
    <row r="230" spans="2:8" x14ac:dyDescent="0.25">
      <c r="B230" s="393"/>
      <c r="C230" s="393"/>
      <c r="D230" s="877"/>
      <c r="E230" s="393"/>
      <c r="F230" s="479"/>
    </row>
    <row r="231" spans="2:8" x14ac:dyDescent="0.25">
      <c r="B231" s="393"/>
      <c r="C231" s="393"/>
      <c r="D231" s="877"/>
      <c r="E231" s="393"/>
      <c r="F231" s="479"/>
    </row>
    <row r="232" spans="2:8" x14ac:dyDescent="0.25">
      <c r="B232" s="393"/>
      <c r="C232" s="393"/>
      <c r="D232" s="877"/>
      <c r="E232" s="393"/>
      <c r="F232" s="479"/>
    </row>
    <row r="233" spans="2:8" x14ac:dyDescent="0.25">
      <c r="B233" s="393"/>
      <c r="C233" s="393"/>
      <c r="D233" s="877"/>
      <c r="E233" s="393"/>
      <c r="F233" s="479"/>
    </row>
    <row r="234" spans="2:8" x14ac:dyDescent="0.25">
      <c r="B234" s="393"/>
      <c r="C234" s="393"/>
      <c r="D234" s="877"/>
      <c r="E234" s="393"/>
      <c r="F234" s="479"/>
    </row>
    <row r="235" spans="2:8" x14ac:dyDescent="0.25">
      <c r="B235" s="393"/>
      <c r="C235" s="393"/>
      <c r="D235" s="877"/>
      <c r="E235" s="393"/>
      <c r="F235" s="479"/>
    </row>
    <row r="236" spans="2:8" x14ac:dyDescent="0.25">
      <c r="B236" s="393"/>
      <c r="C236" s="393"/>
      <c r="D236" s="877"/>
      <c r="E236" s="393"/>
      <c r="F236" s="479"/>
    </row>
    <row r="237" spans="2:8" x14ac:dyDescent="0.25">
      <c r="B237" s="393"/>
      <c r="C237" s="393"/>
      <c r="D237" s="877"/>
      <c r="E237" s="393"/>
      <c r="F237" s="479"/>
    </row>
    <row r="238" spans="2:8" x14ac:dyDescent="0.25">
      <c r="B238" s="393"/>
      <c r="C238" s="393"/>
      <c r="D238" s="877"/>
      <c r="E238" s="393"/>
      <c r="F238" s="479"/>
    </row>
    <row r="239" spans="2:8" x14ac:dyDescent="0.25">
      <c r="B239" s="393"/>
      <c r="C239" s="393"/>
      <c r="D239" s="877"/>
      <c r="E239" s="393"/>
      <c r="F239" s="479"/>
    </row>
    <row r="240" spans="2:8" x14ac:dyDescent="0.25">
      <c r="B240" s="393"/>
      <c r="C240" s="393"/>
      <c r="D240" s="877"/>
      <c r="E240" s="393"/>
      <c r="F240" s="479"/>
    </row>
    <row r="241" spans="2:6" x14ac:dyDescent="0.25">
      <c r="B241" s="393"/>
      <c r="C241" s="393"/>
      <c r="D241" s="877"/>
      <c r="E241" s="393"/>
      <c r="F241" s="479"/>
    </row>
    <row r="242" spans="2:6" x14ac:dyDescent="0.25">
      <c r="B242" s="393"/>
      <c r="C242" s="393"/>
      <c r="D242" s="877"/>
      <c r="E242" s="393"/>
      <c r="F242" s="479"/>
    </row>
    <row r="243" spans="2:6" x14ac:dyDescent="0.25">
      <c r="B243" s="393"/>
      <c r="C243" s="393"/>
      <c r="D243" s="877"/>
      <c r="E243" s="393"/>
      <c r="F243" s="479"/>
    </row>
    <row r="244" spans="2:6" x14ac:dyDescent="0.25">
      <c r="B244" s="393"/>
      <c r="C244" s="393"/>
      <c r="D244" s="877"/>
      <c r="E244" s="393"/>
      <c r="F244" s="479"/>
    </row>
    <row r="245" spans="2:6" x14ac:dyDescent="0.25">
      <c r="B245" s="393"/>
      <c r="C245" s="393"/>
      <c r="D245" s="877"/>
      <c r="E245" s="393"/>
      <c r="F245" s="479"/>
    </row>
    <row r="246" spans="2:6" x14ac:dyDescent="0.25">
      <c r="B246" s="393"/>
      <c r="C246" s="393"/>
      <c r="D246" s="877"/>
      <c r="E246" s="393"/>
      <c r="F246" s="479"/>
    </row>
    <row r="247" spans="2:6" x14ac:dyDescent="0.25">
      <c r="B247" s="393"/>
      <c r="C247" s="393"/>
      <c r="D247" s="877"/>
      <c r="E247" s="393"/>
      <c r="F247" s="479"/>
    </row>
    <row r="248" spans="2:6" x14ac:dyDescent="0.25">
      <c r="B248" s="393"/>
      <c r="C248" s="393"/>
      <c r="D248" s="877"/>
      <c r="E248" s="393"/>
      <c r="F248" s="479"/>
    </row>
    <row r="249" spans="2:6" x14ac:dyDescent="0.25">
      <c r="B249" s="393"/>
      <c r="C249" s="393"/>
      <c r="D249" s="877"/>
      <c r="E249" s="393"/>
      <c r="F249" s="479"/>
    </row>
    <row r="250" spans="2:6" x14ac:dyDescent="0.25">
      <c r="B250" s="393"/>
      <c r="C250" s="393"/>
      <c r="D250" s="877"/>
      <c r="E250" s="393"/>
      <c r="F250" s="479"/>
    </row>
    <row r="251" spans="2:6" x14ac:dyDescent="0.25">
      <c r="B251" s="393"/>
      <c r="C251" s="393"/>
      <c r="D251" s="877"/>
      <c r="E251" s="393"/>
      <c r="F251" s="479"/>
    </row>
    <row r="252" spans="2:6" x14ac:dyDescent="0.25">
      <c r="B252" s="393"/>
      <c r="C252" s="393"/>
      <c r="D252" s="877"/>
      <c r="E252" s="393"/>
      <c r="F252" s="479"/>
    </row>
    <row r="253" spans="2:6" x14ac:dyDescent="0.25">
      <c r="B253" s="393"/>
      <c r="C253" s="393"/>
      <c r="D253" s="877"/>
      <c r="E253" s="393"/>
      <c r="F253" s="479"/>
    </row>
    <row r="254" spans="2:6" x14ac:dyDescent="0.25">
      <c r="B254" s="393"/>
      <c r="C254" s="393"/>
      <c r="D254" s="877"/>
      <c r="E254" s="393"/>
      <c r="F254" s="479"/>
    </row>
    <row r="255" spans="2:6" x14ac:dyDescent="0.25">
      <c r="B255" s="393"/>
      <c r="C255" s="393"/>
      <c r="D255" s="877"/>
      <c r="E255" s="393"/>
      <c r="F255" s="479"/>
    </row>
    <row r="256" spans="2:6" x14ac:dyDescent="0.25">
      <c r="B256" s="393"/>
      <c r="C256" s="393"/>
      <c r="D256" s="877"/>
      <c r="E256" s="393"/>
      <c r="F256" s="479"/>
    </row>
    <row r="257" spans="2:6" x14ac:dyDescent="0.25">
      <c r="B257" s="393"/>
      <c r="C257" s="393"/>
      <c r="D257" s="877"/>
      <c r="E257" s="393"/>
      <c r="F257" s="479"/>
    </row>
    <row r="258" spans="2:6" x14ac:dyDescent="0.25">
      <c r="B258" s="393"/>
      <c r="C258" s="393"/>
      <c r="D258" s="877"/>
      <c r="E258" s="393"/>
      <c r="F258" s="479"/>
    </row>
    <row r="259" spans="2:6" x14ac:dyDescent="0.25">
      <c r="B259" s="393"/>
      <c r="C259" s="393"/>
      <c r="D259" s="877"/>
      <c r="E259" s="393"/>
      <c r="F259" s="479"/>
    </row>
    <row r="260" spans="2:6" x14ac:dyDescent="0.25">
      <c r="B260" s="393"/>
      <c r="C260" s="393"/>
      <c r="D260" s="877"/>
      <c r="E260" s="393"/>
      <c r="F260" s="479"/>
    </row>
    <row r="261" spans="2:6" x14ac:dyDescent="0.25">
      <c r="B261" s="393"/>
      <c r="C261" s="393"/>
      <c r="D261" s="877"/>
      <c r="E261" s="393"/>
      <c r="F261" s="479"/>
    </row>
    <row r="262" spans="2:6" x14ac:dyDescent="0.25">
      <c r="B262" s="393"/>
      <c r="C262" s="393"/>
      <c r="D262" s="877"/>
      <c r="E262" s="393"/>
      <c r="F262" s="479"/>
    </row>
    <row r="263" spans="2:6" x14ac:dyDescent="0.25">
      <c r="B263" s="393"/>
      <c r="C263" s="393"/>
      <c r="D263" s="877"/>
      <c r="E263" s="393"/>
      <c r="F263" s="479"/>
    </row>
    <row r="264" spans="2:6" x14ac:dyDescent="0.25">
      <c r="B264" s="393"/>
      <c r="C264" s="393"/>
      <c r="D264" s="877"/>
      <c r="E264" s="393"/>
      <c r="F264" s="479"/>
    </row>
    <row r="265" spans="2:6" x14ac:dyDescent="0.25">
      <c r="B265" s="393"/>
      <c r="C265" s="393"/>
      <c r="D265" s="877"/>
      <c r="E265" s="393"/>
      <c r="F265" s="479"/>
    </row>
    <row r="266" spans="2:6" x14ac:dyDescent="0.25">
      <c r="B266" s="393"/>
      <c r="C266" s="393"/>
      <c r="D266" s="877"/>
      <c r="E266" s="393"/>
      <c r="F266" s="479"/>
    </row>
    <row r="267" spans="2:6" x14ac:dyDescent="0.25">
      <c r="B267" s="393"/>
      <c r="C267" s="393"/>
      <c r="D267" s="877"/>
      <c r="E267" s="393"/>
      <c r="F267" s="479"/>
    </row>
    <row r="268" spans="2:6" x14ac:dyDescent="0.25">
      <c r="B268" s="393"/>
      <c r="C268" s="393"/>
      <c r="D268" s="877"/>
      <c r="E268" s="393"/>
      <c r="F268" s="479"/>
    </row>
    <row r="269" spans="2:6" x14ac:dyDescent="0.25">
      <c r="B269" s="393"/>
      <c r="C269" s="393"/>
      <c r="D269" s="877"/>
      <c r="E269" s="393"/>
      <c r="F269" s="479"/>
    </row>
    <row r="270" spans="2:6" x14ac:dyDescent="0.25">
      <c r="B270" s="393"/>
      <c r="C270" s="393"/>
      <c r="D270" s="877"/>
      <c r="E270" s="393"/>
      <c r="F270" s="479"/>
    </row>
    <row r="271" spans="2:6" x14ac:dyDescent="0.25">
      <c r="B271" s="393"/>
      <c r="C271" s="393"/>
      <c r="D271" s="877"/>
      <c r="E271" s="393"/>
      <c r="F271" s="479"/>
    </row>
    <row r="272" spans="2:6" x14ac:dyDescent="0.25">
      <c r="B272" s="393"/>
      <c r="C272" s="393"/>
      <c r="D272" s="877"/>
      <c r="E272" s="393"/>
      <c r="F272" s="479"/>
    </row>
    <row r="273" spans="2:6" x14ac:dyDescent="0.25">
      <c r="B273" s="393"/>
      <c r="C273" s="393"/>
      <c r="D273" s="877"/>
      <c r="E273" s="393"/>
      <c r="F273" s="479"/>
    </row>
    <row r="274" spans="2:6" x14ac:dyDescent="0.25">
      <c r="B274" s="393"/>
      <c r="C274" s="393"/>
      <c r="D274" s="877"/>
      <c r="E274" s="393"/>
      <c r="F274" s="479"/>
    </row>
    <row r="275" spans="2:6" x14ac:dyDescent="0.25">
      <c r="B275" s="393"/>
      <c r="C275" s="393"/>
      <c r="D275" s="877"/>
      <c r="E275" s="393"/>
      <c r="F275" s="479"/>
    </row>
    <row r="276" spans="2:6" x14ac:dyDescent="0.25">
      <c r="B276" s="393"/>
      <c r="C276" s="393"/>
      <c r="D276" s="877"/>
      <c r="E276" s="393"/>
      <c r="F276" s="479"/>
    </row>
    <row r="277" spans="2:6" x14ac:dyDescent="0.25">
      <c r="B277" s="393"/>
      <c r="C277" s="393"/>
      <c r="D277" s="877"/>
      <c r="E277" s="393"/>
      <c r="F277" s="479"/>
    </row>
    <row r="278" spans="2:6" x14ac:dyDescent="0.25">
      <c r="B278" s="393"/>
      <c r="C278" s="393"/>
      <c r="D278" s="877"/>
      <c r="E278" s="393"/>
      <c r="F278" s="479"/>
    </row>
    <row r="279" spans="2:6" x14ac:dyDescent="0.25">
      <c r="B279" s="393"/>
      <c r="C279" s="393"/>
      <c r="D279" s="877"/>
      <c r="E279" s="393"/>
      <c r="F279" s="479"/>
    </row>
    <row r="280" spans="2:6" x14ac:dyDescent="0.25">
      <c r="B280" s="393"/>
      <c r="C280" s="393"/>
      <c r="D280" s="877"/>
      <c r="E280" s="393"/>
      <c r="F280" s="479"/>
    </row>
    <row r="281" spans="2:6" x14ac:dyDescent="0.25">
      <c r="B281" s="393"/>
      <c r="C281" s="393"/>
      <c r="D281" s="877"/>
      <c r="E281" s="393"/>
      <c r="F281" s="479"/>
    </row>
    <row r="282" spans="2:6" x14ac:dyDescent="0.25">
      <c r="B282" s="393"/>
      <c r="C282" s="393"/>
      <c r="D282" s="877"/>
      <c r="E282" s="393"/>
      <c r="F282" s="479"/>
    </row>
    <row r="283" spans="2:6" x14ac:dyDescent="0.25">
      <c r="B283" s="393"/>
      <c r="C283" s="393"/>
      <c r="D283" s="877"/>
      <c r="E283" s="393"/>
      <c r="F283" s="479"/>
    </row>
    <row r="284" spans="2:6" x14ac:dyDescent="0.25">
      <c r="B284" s="393"/>
      <c r="C284" s="393"/>
      <c r="D284" s="877"/>
      <c r="E284" s="393"/>
      <c r="F284" s="479"/>
    </row>
    <row r="285" spans="2:6" x14ac:dyDescent="0.25">
      <c r="B285" s="393"/>
      <c r="C285" s="393"/>
      <c r="D285" s="877"/>
      <c r="E285" s="393"/>
      <c r="F285" s="479"/>
    </row>
    <row r="286" spans="2:6" x14ac:dyDescent="0.25">
      <c r="B286" s="393"/>
      <c r="C286" s="393"/>
      <c r="D286" s="877"/>
      <c r="E286" s="393"/>
      <c r="F286" s="479"/>
    </row>
    <row r="287" spans="2:6" x14ac:dyDescent="0.25">
      <c r="B287" s="393"/>
      <c r="C287" s="393"/>
      <c r="D287" s="877"/>
      <c r="E287" s="393"/>
      <c r="F287" s="479"/>
    </row>
    <row r="288" spans="2:6" x14ac:dyDescent="0.25">
      <c r="B288" s="393"/>
      <c r="C288" s="393"/>
      <c r="D288" s="877"/>
      <c r="E288" s="393"/>
      <c r="F288" s="479"/>
    </row>
    <row r="289" spans="2:6" x14ac:dyDescent="0.25">
      <c r="B289" s="393"/>
      <c r="C289" s="393"/>
      <c r="D289" s="877"/>
      <c r="E289" s="393"/>
      <c r="F289" s="479"/>
    </row>
    <row r="290" spans="2:6" x14ac:dyDescent="0.25">
      <c r="B290" s="393"/>
      <c r="C290" s="393"/>
      <c r="D290" s="877"/>
      <c r="E290" s="393"/>
      <c r="F290" s="479"/>
    </row>
    <row r="291" spans="2:6" x14ac:dyDescent="0.25">
      <c r="B291" s="393"/>
      <c r="C291" s="393"/>
      <c r="D291" s="877"/>
      <c r="E291" s="393"/>
      <c r="F291" s="479"/>
    </row>
    <row r="292" spans="2:6" x14ac:dyDescent="0.25">
      <c r="B292" s="393"/>
      <c r="C292" s="393"/>
      <c r="D292" s="877"/>
      <c r="E292" s="393"/>
      <c r="F292" s="479"/>
    </row>
    <row r="293" spans="2:6" x14ac:dyDescent="0.25">
      <c r="B293" s="393"/>
      <c r="C293" s="393"/>
      <c r="D293" s="877"/>
      <c r="E293" s="393"/>
      <c r="F293" s="479"/>
    </row>
    <row r="294" spans="2:6" x14ac:dyDescent="0.25">
      <c r="B294" s="393"/>
      <c r="C294" s="393"/>
      <c r="D294" s="877"/>
      <c r="E294" s="393"/>
      <c r="F294" s="479"/>
    </row>
    <row r="295" spans="2:6" x14ac:dyDescent="0.25">
      <c r="B295" s="393"/>
      <c r="C295" s="393"/>
      <c r="D295" s="877"/>
      <c r="E295" s="393"/>
      <c r="F295" s="479"/>
    </row>
    <row r="296" spans="2:6" x14ac:dyDescent="0.25">
      <c r="B296" s="393"/>
      <c r="C296" s="393"/>
      <c r="D296" s="877"/>
      <c r="E296" s="393"/>
      <c r="F296" s="479"/>
    </row>
    <row r="297" spans="2:6" x14ac:dyDescent="0.25">
      <c r="B297" s="393"/>
      <c r="C297" s="393"/>
      <c r="D297" s="877"/>
      <c r="E297" s="393"/>
      <c r="F297" s="479"/>
    </row>
    <row r="298" spans="2:6" x14ac:dyDescent="0.25">
      <c r="B298" s="393"/>
      <c r="C298" s="393"/>
      <c r="D298" s="877"/>
      <c r="E298" s="393"/>
      <c r="F298" s="479"/>
    </row>
    <row r="299" spans="2:6" x14ac:dyDescent="0.25">
      <c r="B299" s="393"/>
      <c r="C299" s="393"/>
      <c r="D299" s="877"/>
      <c r="E299" s="393"/>
      <c r="F299" s="479"/>
    </row>
    <row r="300" spans="2:6" x14ac:dyDescent="0.25">
      <c r="B300" s="393"/>
      <c r="C300" s="393"/>
      <c r="D300" s="877"/>
      <c r="E300" s="393"/>
      <c r="F300" s="479"/>
    </row>
    <row r="301" spans="2:6" x14ac:dyDescent="0.25">
      <c r="B301" s="393"/>
      <c r="C301" s="393"/>
      <c r="D301" s="877"/>
      <c r="E301" s="393"/>
      <c r="F301" s="479"/>
    </row>
    <row r="302" spans="2:6" x14ac:dyDescent="0.25">
      <c r="B302" s="393"/>
      <c r="C302" s="393"/>
      <c r="D302" s="877"/>
      <c r="E302" s="393"/>
      <c r="F302" s="479"/>
    </row>
    <row r="303" spans="2:6" x14ac:dyDescent="0.25">
      <c r="B303" s="393"/>
      <c r="C303" s="393"/>
      <c r="D303" s="877"/>
      <c r="E303" s="393"/>
      <c r="F303" s="479"/>
    </row>
    <row r="304" spans="2:6" x14ac:dyDescent="0.25">
      <c r="B304" s="393"/>
      <c r="C304" s="393"/>
      <c r="D304" s="877"/>
      <c r="E304" s="393"/>
      <c r="F304" s="479"/>
    </row>
    <row r="305" spans="2:6" x14ac:dyDescent="0.25">
      <c r="B305" s="393"/>
      <c r="C305" s="393"/>
      <c r="D305" s="877"/>
      <c r="E305" s="393"/>
      <c r="F305" s="479"/>
    </row>
    <row r="306" spans="2:6" x14ac:dyDescent="0.25">
      <c r="B306" s="393"/>
      <c r="C306" s="393"/>
      <c r="D306" s="877"/>
      <c r="E306" s="393"/>
      <c r="F306" s="479"/>
    </row>
    <row r="307" spans="2:6" x14ac:dyDescent="0.25">
      <c r="B307" s="393"/>
      <c r="C307" s="393"/>
      <c r="D307" s="877"/>
      <c r="E307" s="393"/>
      <c r="F307" s="479"/>
    </row>
    <row r="308" spans="2:6" x14ac:dyDescent="0.25">
      <c r="B308" s="393"/>
      <c r="C308" s="393"/>
      <c r="D308" s="877"/>
      <c r="E308" s="393"/>
      <c r="F308" s="479"/>
    </row>
    <row r="309" spans="2:6" x14ac:dyDescent="0.25">
      <c r="B309" s="393"/>
      <c r="C309" s="393"/>
      <c r="D309" s="877"/>
      <c r="E309" s="393"/>
      <c r="F309" s="479"/>
    </row>
    <row r="310" spans="2:6" x14ac:dyDescent="0.25">
      <c r="B310" s="393"/>
      <c r="C310" s="393"/>
      <c r="D310" s="877"/>
      <c r="E310" s="393"/>
      <c r="F310" s="479"/>
    </row>
    <row r="311" spans="2:6" x14ac:dyDescent="0.25">
      <c r="B311" s="393"/>
      <c r="C311" s="393"/>
      <c r="D311" s="877"/>
      <c r="E311" s="393"/>
      <c r="F311" s="479"/>
    </row>
    <row r="312" spans="2:6" x14ac:dyDescent="0.25">
      <c r="B312" s="393"/>
      <c r="C312" s="393"/>
      <c r="D312" s="877"/>
      <c r="E312" s="393"/>
      <c r="F312" s="479"/>
    </row>
    <row r="313" spans="2:6" x14ac:dyDescent="0.25">
      <c r="B313" s="393"/>
      <c r="C313" s="393"/>
      <c r="D313" s="877"/>
      <c r="E313" s="393"/>
      <c r="F313" s="479"/>
    </row>
    <row r="314" spans="2:6" x14ac:dyDescent="0.25">
      <c r="B314" s="393"/>
      <c r="C314" s="393"/>
      <c r="D314" s="877"/>
      <c r="E314" s="393"/>
      <c r="F314" s="479"/>
    </row>
    <row r="315" spans="2:6" x14ac:dyDescent="0.25">
      <c r="B315" s="393"/>
      <c r="C315" s="393"/>
      <c r="D315" s="877"/>
      <c r="E315" s="393"/>
      <c r="F315" s="479"/>
    </row>
    <row r="316" spans="2:6" x14ac:dyDescent="0.25">
      <c r="B316" s="393"/>
      <c r="C316" s="393"/>
      <c r="D316" s="877"/>
      <c r="E316" s="393"/>
      <c r="F316" s="479"/>
    </row>
    <row r="317" spans="2:6" x14ac:dyDescent="0.25">
      <c r="B317" s="393"/>
      <c r="C317" s="393"/>
      <c r="D317" s="877"/>
      <c r="E317" s="393"/>
      <c r="F317" s="479"/>
    </row>
    <row r="318" spans="2:6" x14ac:dyDescent="0.25">
      <c r="B318" s="393"/>
      <c r="C318" s="393"/>
      <c r="D318" s="877"/>
      <c r="E318" s="393"/>
      <c r="F318" s="479"/>
    </row>
    <row r="319" spans="2:6" x14ac:dyDescent="0.25">
      <c r="B319" s="393"/>
      <c r="C319" s="393"/>
      <c r="D319" s="877"/>
      <c r="E319" s="393"/>
      <c r="F319" s="479"/>
    </row>
    <row r="320" spans="2:6" x14ac:dyDescent="0.25">
      <c r="B320" s="393"/>
      <c r="C320" s="393"/>
      <c r="D320" s="877"/>
      <c r="E320" s="393"/>
      <c r="F320" s="479"/>
    </row>
    <row r="321" spans="2:6" x14ac:dyDescent="0.25">
      <c r="B321" s="393"/>
      <c r="C321" s="393"/>
      <c r="D321" s="877"/>
      <c r="E321" s="393"/>
      <c r="F321" s="479"/>
    </row>
    <row r="322" spans="2:6" x14ac:dyDescent="0.25">
      <c r="B322" s="393"/>
      <c r="C322" s="393"/>
      <c r="D322" s="877"/>
      <c r="E322" s="393"/>
      <c r="F322" s="479"/>
    </row>
    <row r="323" spans="2:6" x14ac:dyDescent="0.25">
      <c r="B323" s="393"/>
      <c r="C323" s="393"/>
      <c r="D323" s="877"/>
      <c r="E323" s="393"/>
      <c r="F323" s="479"/>
    </row>
    <row r="324" spans="2:6" x14ac:dyDescent="0.25">
      <c r="B324" s="393"/>
      <c r="C324" s="393"/>
      <c r="D324" s="877"/>
      <c r="E324" s="393"/>
      <c r="F324" s="479"/>
    </row>
    <row r="325" spans="2:6" x14ac:dyDescent="0.25">
      <c r="B325" s="393"/>
      <c r="C325" s="393"/>
      <c r="D325" s="877"/>
      <c r="E325" s="393"/>
      <c r="F325" s="479"/>
    </row>
    <row r="326" spans="2:6" x14ac:dyDescent="0.25">
      <c r="B326" s="393"/>
      <c r="C326" s="393"/>
      <c r="D326" s="877"/>
      <c r="E326" s="393"/>
      <c r="F326" s="479"/>
    </row>
    <row r="327" spans="2:6" x14ac:dyDescent="0.25">
      <c r="B327" s="393"/>
      <c r="C327" s="393"/>
      <c r="D327" s="877"/>
      <c r="E327" s="393"/>
      <c r="F327" s="479"/>
    </row>
    <row r="328" spans="2:6" x14ac:dyDescent="0.25">
      <c r="B328" s="393"/>
      <c r="C328" s="393"/>
      <c r="D328" s="877"/>
      <c r="E328" s="393"/>
      <c r="F328" s="479"/>
    </row>
    <row r="329" spans="2:6" x14ac:dyDescent="0.25">
      <c r="B329" s="393"/>
      <c r="C329" s="393"/>
      <c r="D329" s="877"/>
      <c r="E329" s="393"/>
      <c r="F329" s="479"/>
    </row>
    <row r="330" spans="2:6" x14ac:dyDescent="0.25">
      <c r="B330" s="393"/>
      <c r="C330" s="393"/>
      <c r="D330" s="877"/>
      <c r="E330" s="393"/>
      <c r="F330" s="479"/>
    </row>
    <row r="331" spans="2:6" x14ac:dyDescent="0.25">
      <c r="B331" s="393"/>
      <c r="C331" s="393"/>
      <c r="D331" s="877"/>
      <c r="E331" s="393"/>
      <c r="F331" s="479"/>
    </row>
    <row r="332" spans="2:6" x14ac:dyDescent="0.25">
      <c r="B332" s="393"/>
      <c r="C332" s="393"/>
      <c r="D332" s="877"/>
      <c r="E332" s="393"/>
      <c r="F332" s="479"/>
    </row>
    <row r="333" spans="2:6" x14ac:dyDescent="0.25">
      <c r="B333" s="393"/>
      <c r="C333" s="393"/>
      <c r="D333" s="877"/>
      <c r="E333" s="393"/>
      <c r="F333" s="479"/>
    </row>
    <row r="334" spans="2:6" x14ac:dyDescent="0.25">
      <c r="B334" s="393"/>
      <c r="C334" s="393"/>
      <c r="D334" s="877"/>
      <c r="E334" s="393"/>
      <c r="F334" s="479"/>
    </row>
    <row r="335" spans="2:6" x14ac:dyDescent="0.25">
      <c r="B335" s="393"/>
      <c r="C335" s="393"/>
      <c r="D335" s="877"/>
      <c r="E335" s="393"/>
      <c r="F335" s="479"/>
    </row>
    <row r="336" spans="2:6" x14ac:dyDescent="0.25">
      <c r="B336" s="393"/>
      <c r="C336" s="393"/>
      <c r="D336" s="877"/>
      <c r="E336" s="393"/>
      <c r="F336" s="479"/>
    </row>
    <row r="337" spans="2:6" x14ac:dyDescent="0.25">
      <c r="B337" s="393"/>
      <c r="C337" s="393"/>
      <c r="D337" s="877"/>
      <c r="E337" s="393"/>
      <c r="F337" s="479"/>
    </row>
    <row r="338" spans="2:6" x14ac:dyDescent="0.25">
      <c r="B338" s="393"/>
      <c r="C338" s="393"/>
      <c r="D338" s="877"/>
      <c r="E338" s="393"/>
      <c r="F338" s="479"/>
    </row>
    <row r="339" spans="2:6" x14ac:dyDescent="0.25">
      <c r="B339" s="393"/>
      <c r="C339" s="393"/>
      <c r="D339" s="877"/>
      <c r="E339" s="393"/>
      <c r="F339" s="479"/>
    </row>
    <row r="340" spans="2:6" x14ac:dyDescent="0.25">
      <c r="B340" s="393"/>
      <c r="C340" s="393"/>
      <c r="D340" s="877"/>
      <c r="E340" s="393"/>
      <c r="F340" s="479"/>
    </row>
    <row r="341" spans="2:6" x14ac:dyDescent="0.25">
      <c r="B341" s="393"/>
      <c r="C341" s="393"/>
      <c r="D341" s="877"/>
      <c r="E341" s="393"/>
      <c r="F341" s="479"/>
    </row>
    <row r="342" spans="2:6" x14ac:dyDescent="0.25">
      <c r="B342" s="393"/>
      <c r="C342" s="393"/>
      <c r="D342" s="877"/>
      <c r="E342" s="393"/>
      <c r="F342" s="479"/>
    </row>
    <row r="343" spans="2:6" x14ac:dyDescent="0.25">
      <c r="B343" s="393"/>
      <c r="C343" s="393"/>
      <c r="D343" s="877"/>
      <c r="E343" s="393"/>
      <c r="F343" s="479"/>
    </row>
    <row r="344" spans="2:6" x14ac:dyDescent="0.25">
      <c r="B344" s="393"/>
      <c r="C344" s="393"/>
      <c r="D344" s="877"/>
      <c r="E344" s="393"/>
      <c r="F344" s="479"/>
    </row>
    <row r="345" spans="2:6" x14ac:dyDescent="0.25">
      <c r="B345" s="393"/>
      <c r="C345" s="393"/>
      <c r="D345" s="877"/>
      <c r="E345" s="393"/>
      <c r="F345" s="479"/>
    </row>
    <row r="346" spans="2:6" x14ac:dyDescent="0.25">
      <c r="B346" s="393"/>
      <c r="C346" s="393"/>
      <c r="D346" s="877"/>
      <c r="E346" s="393"/>
      <c r="F346" s="479"/>
    </row>
    <row r="347" spans="2:6" x14ac:dyDescent="0.25">
      <c r="B347" s="393"/>
      <c r="C347" s="393"/>
      <c r="D347" s="877"/>
      <c r="E347" s="393"/>
      <c r="F347" s="479"/>
    </row>
    <row r="348" spans="2:6" x14ac:dyDescent="0.25">
      <c r="B348" s="393"/>
      <c r="C348" s="393"/>
      <c r="D348" s="877"/>
      <c r="E348" s="393"/>
      <c r="F348" s="479"/>
    </row>
    <row r="349" spans="2:6" x14ac:dyDescent="0.25">
      <c r="B349" s="393"/>
      <c r="C349" s="393"/>
      <c r="D349" s="877"/>
      <c r="E349" s="393"/>
      <c r="F349" s="479"/>
    </row>
    <row r="350" spans="2:6" x14ac:dyDescent="0.25">
      <c r="B350" s="393"/>
      <c r="C350" s="393"/>
      <c r="D350" s="877"/>
      <c r="E350" s="393"/>
      <c r="F350" s="479"/>
    </row>
    <row r="351" spans="2:6" x14ac:dyDescent="0.25">
      <c r="B351" s="393"/>
      <c r="C351" s="393"/>
      <c r="D351" s="877"/>
      <c r="E351" s="393"/>
      <c r="F351" s="479"/>
    </row>
    <row r="352" spans="2:6" x14ac:dyDescent="0.25">
      <c r="B352" s="393"/>
      <c r="C352" s="393"/>
      <c r="D352" s="877"/>
      <c r="E352" s="393"/>
      <c r="F352" s="479"/>
    </row>
    <row r="353" spans="2:6" x14ac:dyDescent="0.25">
      <c r="B353" s="393"/>
      <c r="C353" s="393"/>
      <c r="D353" s="877"/>
      <c r="E353" s="393"/>
      <c r="F353" s="479"/>
    </row>
    <row r="354" spans="2:6" x14ac:dyDescent="0.25">
      <c r="B354" s="393"/>
      <c r="C354" s="393"/>
      <c r="D354" s="877"/>
      <c r="E354" s="393"/>
      <c r="F354" s="479"/>
    </row>
    <row r="355" spans="2:6" x14ac:dyDescent="0.25">
      <c r="B355" s="393"/>
      <c r="C355" s="393"/>
      <c r="D355" s="877"/>
      <c r="E355" s="393"/>
      <c r="F355" s="479"/>
    </row>
    <row r="356" spans="2:6" x14ac:dyDescent="0.25">
      <c r="B356" s="393"/>
      <c r="C356" s="393"/>
      <c r="D356" s="877"/>
      <c r="E356" s="393"/>
      <c r="F356" s="479"/>
    </row>
    <row r="357" spans="2:6" x14ac:dyDescent="0.25">
      <c r="B357" s="393"/>
      <c r="C357" s="393"/>
      <c r="D357" s="877"/>
      <c r="E357" s="393"/>
      <c r="F357" s="479"/>
    </row>
    <row r="358" spans="2:6" x14ac:dyDescent="0.25">
      <c r="B358" s="393"/>
      <c r="C358" s="393"/>
      <c r="D358" s="877"/>
      <c r="E358" s="393"/>
      <c r="F358" s="479"/>
    </row>
    <row r="359" spans="2:6" x14ac:dyDescent="0.25">
      <c r="B359" s="393"/>
      <c r="C359" s="393"/>
      <c r="D359" s="877"/>
      <c r="E359" s="393"/>
      <c r="F359" s="479"/>
    </row>
    <row r="360" spans="2:6" x14ac:dyDescent="0.25">
      <c r="B360" s="393"/>
      <c r="C360" s="393"/>
      <c r="D360" s="877"/>
      <c r="E360" s="393"/>
      <c r="F360" s="479"/>
    </row>
    <row r="361" spans="2:6" x14ac:dyDescent="0.25">
      <c r="B361" s="393"/>
      <c r="C361" s="393"/>
      <c r="D361" s="877"/>
      <c r="E361" s="393"/>
      <c r="F361" s="479"/>
    </row>
    <row r="362" spans="2:6" x14ac:dyDescent="0.25">
      <c r="B362" s="393"/>
      <c r="C362" s="393"/>
      <c r="D362" s="877"/>
      <c r="E362" s="393"/>
      <c r="F362" s="479"/>
    </row>
    <row r="363" spans="2:6" x14ac:dyDescent="0.25">
      <c r="B363" s="393"/>
      <c r="C363" s="393"/>
      <c r="D363" s="877"/>
      <c r="E363" s="393"/>
      <c r="F363" s="479"/>
    </row>
    <row r="364" spans="2:6" x14ac:dyDescent="0.25">
      <c r="B364" s="393"/>
      <c r="C364" s="393"/>
      <c r="D364" s="877"/>
      <c r="E364" s="393"/>
      <c r="F364" s="479"/>
    </row>
    <row r="365" spans="2:6" x14ac:dyDescent="0.25">
      <c r="B365" s="393"/>
      <c r="C365" s="393"/>
      <c r="D365" s="877"/>
      <c r="E365" s="393"/>
      <c r="F365" s="479"/>
    </row>
    <row r="366" spans="2:6" x14ac:dyDescent="0.25">
      <c r="B366" s="393"/>
      <c r="C366" s="393"/>
      <c r="D366" s="877"/>
      <c r="E366" s="393"/>
      <c r="F366" s="479"/>
    </row>
    <row r="367" spans="2:6" x14ac:dyDescent="0.25">
      <c r="B367" s="393"/>
      <c r="C367" s="393"/>
      <c r="D367" s="877"/>
      <c r="E367" s="393"/>
      <c r="F367" s="479"/>
    </row>
    <row r="368" spans="2:6" x14ac:dyDescent="0.25">
      <c r="B368" s="393"/>
      <c r="C368" s="393"/>
      <c r="D368" s="877"/>
      <c r="E368" s="393"/>
      <c r="F368" s="479"/>
    </row>
    <row r="369" spans="2:6" x14ac:dyDescent="0.25">
      <c r="B369" s="393"/>
      <c r="C369" s="393"/>
      <c r="D369" s="877"/>
      <c r="E369" s="393"/>
      <c r="F369" s="479"/>
    </row>
    <row r="370" spans="2:6" x14ac:dyDescent="0.25">
      <c r="B370" s="393"/>
      <c r="C370" s="393"/>
      <c r="D370" s="877"/>
      <c r="E370" s="393"/>
      <c r="F370" s="479"/>
    </row>
    <row r="371" spans="2:6" x14ac:dyDescent="0.25">
      <c r="B371" s="393"/>
      <c r="C371" s="393"/>
      <c r="D371" s="877"/>
      <c r="E371" s="393"/>
      <c r="F371" s="479"/>
    </row>
    <row r="372" spans="2:6" x14ac:dyDescent="0.25">
      <c r="B372" s="393"/>
      <c r="C372" s="393"/>
      <c r="D372" s="877"/>
      <c r="E372" s="393"/>
      <c r="F372" s="479"/>
    </row>
    <row r="373" spans="2:6" x14ac:dyDescent="0.25">
      <c r="B373" s="393"/>
      <c r="C373" s="393"/>
      <c r="D373" s="877"/>
      <c r="E373" s="393"/>
      <c r="F373" s="479"/>
    </row>
    <row r="374" spans="2:6" x14ac:dyDescent="0.25">
      <c r="B374" s="393"/>
      <c r="C374" s="393"/>
      <c r="D374" s="877"/>
      <c r="E374" s="393"/>
      <c r="F374" s="479"/>
    </row>
    <row r="375" spans="2:6" x14ac:dyDescent="0.25">
      <c r="B375" s="393"/>
      <c r="C375" s="393"/>
      <c r="D375" s="877"/>
      <c r="E375" s="393"/>
      <c r="F375" s="479"/>
    </row>
    <row r="376" spans="2:6" x14ac:dyDescent="0.25">
      <c r="B376" s="393"/>
      <c r="C376" s="393"/>
      <c r="D376" s="877"/>
      <c r="E376" s="393"/>
      <c r="F376" s="479"/>
    </row>
    <row r="377" spans="2:6" x14ac:dyDescent="0.25">
      <c r="B377" s="393"/>
      <c r="C377" s="393"/>
      <c r="D377" s="877"/>
      <c r="E377" s="393"/>
      <c r="F377" s="479"/>
    </row>
    <row r="378" spans="2:6" x14ac:dyDescent="0.25">
      <c r="B378" s="393"/>
      <c r="C378" s="393"/>
      <c r="D378" s="877"/>
      <c r="E378" s="393"/>
      <c r="F378" s="479"/>
    </row>
    <row r="379" spans="2:6" x14ac:dyDescent="0.25">
      <c r="B379" s="393"/>
      <c r="C379" s="393"/>
      <c r="D379" s="877"/>
      <c r="E379" s="393"/>
      <c r="F379" s="479"/>
    </row>
    <row r="380" spans="2:6" x14ac:dyDescent="0.25">
      <c r="B380" s="393"/>
      <c r="C380" s="393"/>
      <c r="D380" s="877"/>
      <c r="E380" s="393"/>
      <c r="F380" s="479"/>
    </row>
    <row r="381" spans="2:6" x14ac:dyDescent="0.25">
      <c r="B381" s="393"/>
      <c r="C381" s="393"/>
      <c r="D381" s="877"/>
      <c r="E381" s="393"/>
      <c r="F381" s="479"/>
    </row>
    <row r="382" spans="2:6" x14ac:dyDescent="0.25">
      <c r="B382" s="393"/>
      <c r="C382" s="393"/>
      <c r="D382" s="877"/>
      <c r="E382" s="393"/>
      <c r="F382" s="479"/>
    </row>
    <row r="383" spans="2:6" x14ac:dyDescent="0.25">
      <c r="B383" s="393"/>
      <c r="C383" s="393"/>
      <c r="D383" s="877"/>
      <c r="E383" s="393"/>
      <c r="F383" s="479"/>
    </row>
    <row r="384" spans="2:6" x14ac:dyDescent="0.25">
      <c r="B384" s="393"/>
      <c r="C384" s="393"/>
      <c r="D384" s="877"/>
      <c r="E384" s="393"/>
      <c r="F384" s="479"/>
    </row>
    <row r="385" spans="2:6" x14ac:dyDescent="0.25">
      <c r="B385" s="393"/>
      <c r="C385" s="393"/>
      <c r="D385" s="877"/>
      <c r="E385" s="393"/>
      <c r="F385" s="479"/>
    </row>
    <row r="386" spans="2:6" x14ac:dyDescent="0.25">
      <c r="B386" s="393"/>
      <c r="C386" s="393"/>
      <c r="D386" s="877"/>
      <c r="E386" s="393"/>
      <c r="F386" s="479"/>
    </row>
    <row r="387" spans="2:6" x14ac:dyDescent="0.25">
      <c r="B387" s="393"/>
      <c r="C387" s="393"/>
      <c r="D387" s="877"/>
      <c r="E387" s="393"/>
      <c r="F387" s="479"/>
    </row>
    <row r="388" spans="2:6" x14ac:dyDescent="0.25">
      <c r="B388" s="393"/>
      <c r="C388" s="393"/>
      <c r="D388" s="877"/>
      <c r="E388" s="393"/>
      <c r="F388" s="479"/>
    </row>
    <row r="389" spans="2:6" x14ac:dyDescent="0.25">
      <c r="B389" s="393"/>
      <c r="C389" s="393"/>
      <c r="D389" s="877"/>
      <c r="E389" s="393"/>
      <c r="F389" s="479"/>
    </row>
    <row r="390" spans="2:6" x14ac:dyDescent="0.25">
      <c r="B390" s="393"/>
      <c r="C390" s="393"/>
      <c r="D390" s="877"/>
      <c r="E390" s="393"/>
      <c r="F390" s="479"/>
    </row>
    <row r="391" spans="2:6" x14ac:dyDescent="0.25">
      <c r="B391" s="393"/>
      <c r="C391" s="393"/>
      <c r="D391" s="877"/>
      <c r="E391" s="393"/>
      <c r="F391" s="479"/>
    </row>
    <row r="392" spans="2:6" x14ac:dyDescent="0.25">
      <c r="B392" s="393"/>
      <c r="C392" s="393"/>
      <c r="D392" s="877"/>
      <c r="E392" s="393"/>
      <c r="F392" s="479"/>
    </row>
    <row r="393" spans="2:6" x14ac:dyDescent="0.25">
      <c r="B393" s="393"/>
      <c r="C393" s="393"/>
      <c r="D393" s="877"/>
      <c r="E393" s="393"/>
      <c r="F393" s="479"/>
    </row>
    <row r="394" spans="2:6" x14ac:dyDescent="0.25">
      <c r="B394" s="393"/>
      <c r="C394" s="393"/>
      <c r="D394" s="877"/>
      <c r="E394" s="393"/>
      <c r="F394" s="479"/>
    </row>
    <row r="395" spans="2:6" x14ac:dyDescent="0.25">
      <c r="B395" s="393"/>
      <c r="C395" s="393"/>
      <c r="D395" s="877"/>
      <c r="E395" s="393"/>
      <c r="F395" s="479"/>
    </row>
    <row r="396" spans="2:6" x14ac:dyDescent="0.25">
      <c r="B396" s="393"/>
      <c r="C396" s="393"/>
      <c r="D396" s="877"/>
      <c r="E396" s="393"/>
      <c r="F396" s="479"/>
    </row>
    <row r="397" spans="2:6" x14ac:dyDescent="0.25">
      <c r="B397" s="393"/>
      <c r="C397" s="393"/>
      <c r="D397" s="877"/>
      <c r="E397" s="393"/>
      <c r="F397" s="479"/>
    </row>
    <row r="398" spans="2:6" x14ac:dyDescent="0.25">
      <c r="B398" s="393"/>
      <c r="C398" s="393"/>
      <c r="D398" s="877"/>
      <c r="E398" s="393"/>
      <c r="F398" s="479"/>
    </row>
    <row r="399" spans="2:6" x14ac:dyDescent="0.25">
      <c r="B399" s="393"/>
      <c r="C399" s="393"/>
      <c r="D399" s="877"/>
      <c r="E399" s="393"/>
      <c r="F399" s="479"/>
    </row>
    <row r="400" spans="2:6" x14ac:dyDescent="0.25">
      <c r="B400" s="393"/>
      <c r="C400" s="393"/>
      <c r="D400" s="877"/>
      <c r="E400" s="393"/>
      <c r="F400" s="479"/>
    </row>
    <row r="401" spans="2:6" x14ac:dyDescent="0.25">
      <c r="B401" s="393"/>
      <c r="C401" s="393"/>
      <c r="D401" s="877"/>
      <c r="E401" s="393"/>
      <c r="F401" s="479"/>
    </row>
    <row r="402" spans="2:6" x14ac:dyDescent="0.25">
      <c r="B402" s="393"/>
      <c r="C402" s="393"/>
      <c r="D402" s="877"/>
      <c r="E402" s="393"/>
      <c r="F402" s="479"/>
    </row>
    <row r="403" spans="2:6" x14ac:dyDescent="0.25">
      <c r="B403" s="393"/>
      <c r="C403" s="393"/>
      <c r="D403" s="877"/>
      <c r="E403" s="393"/>
      <c r="F403" s="479"/>
    </row>
    <row r="404" spans="2:6" x14ac:dyDescent="0.25">
      <c r="B404" s="393"/>
      <c r="C404" s="393"/>
      <c r="D404" s="877"/>
      <c r="E404" s="393"/>
      <c r="F404" s="479"/>
    </row>
    <row r="405" spans="2:6" x14ac:dyDescent="0.25">
      <c r="B405" s="393"/>
      <c r="C405" s="393"/>
      <c r="D405" s="877"/>
      <c r="E405" s="393"/>
      <c r="F405" s="479"/>
    </row>
    <row r="406" spans="2:6" x14ac:dyDescent="0.25">
      <c r="B406" s="393"/>
      <c r="C406" s="393"/>
      <c r="D406" s="877"/>
      <c r="E406" s="393"/>
      <c r="F406" s="479"/>
    </row>
    <row r="407" spans="2:6" x14ac:dyDescent="0.25">
      <c r="B407" s="393"/>
      <c r="C407" s="393"/>
      <c r="D407" s="877"/>
      <c r="E407" s="393"/>
      <c r="F407" s="479"/>
    </row>
    <row r="408" spans="2:6" x14ac:dyDescent="0.25">
      <c r="B408" s="393"/>
      <c r="C408" s="393"/>
      <c r="D408" s="877"/>
      <c r="E408" s="393"/>
      <c r="F408" s="479"/>
    </row>
    <row r="409" spans="2:6" x14ac:dyDescent="0.25">
      <c r="B409" s="393"/>
      <c r="C409" s="393"/>
      <c r="D409" s="877"/>
      <c r="E409" s="393"/>
      <c r="F409" s="479"/>
    </row>
    <row r="410" spans="2:6" x14ac:dyDescent="0.25">
      <c r="B410" s="393"/>
      <c r="C410" s="393"/>
      <c r="D410" s="877"/>
      <c r="E410" s="393"/>
      <c r="F410" s="479"/>
    </row>
    <row r="411" spans="2:6" x14ac:dyDescent="0.25">
      <c r="B411" s="393"/>
      <c r="C411" s="393"/>
      <c r="D411" s="877"/>
      <c r="E411" s="393"/>
      <c r="F411" s="479"/>
    </row>
    <row r="412" spans="2:6" x14ac:dyDescent="0.25">
      <c r="B412" s="393"/>
      <c r="C412" s="393"/>
      <c r="D412" s="877"/>
      <c r="E412" s="393"/>
      <c r="F412" s="479"/>
    </row>
    <row r="413" spans="2:6" x14ac:dyDescent="0.25">
      <c r="B413" s="393"/>
      <c r="C413" s="393"/>
      <c r="D413" s="877"/>
      <c r="E413" s="393"/>
      <c r="F413" s="479"/>
    </row>
    <row r="414" spans="2:6" x14ac:dyDescent="0.25">
      <c r="B414" s="393"/>
      <c r="C414" s="393"/>
      <c r="D414" s="877"/>
      <c r="E414" s="393"/>
      <c r="F414" s="479"/>
    </row>
    <row r="415" spans="2:6" x14ac:dyDescent="0.25">
      <c r="B415" s="393"/>
      <c r="C415" s="393"/>
      <c r="D415" s="877"/>
      <c r="E415" s="393"/>
      <c r="F415" s="479"/>
    </row>
    <row r="416" spans="2:6" x14ac:dyDescent="0.25">
      <c r="B416" s="393"/>
      <c r="C416" s="393"/>
      <c r="D416" s="877"/>
      <c r="E416" s="393"/>
      <c r="F416" s="479"/>
    </row>
    <row r="417" spans="2:6" x14ac:dyDescent="0.25">
      <c r="B417" s="393"/>
      <c r="C417" s="393"/>
      <c r="D417" s="877"/>
      <c r="E417" s="393"/>
      <c r="F417" s="479"/>
    </row>
    <row r="418" spans="2:6" x14ac:dyDescent="0.25">
      <c r="B418" s="393"/>
      <c r="C418" s="393"/>
      <c r="D418" s="877"/>
      <c r="E418" s="393"/>
      <c r="F418" s="479"/>
    </row>
    <row r="419" spans="2:6" x14ac:dyDescent="0.25">
      <c r="B419" s="393"/>
      <c r="C419" s="393"/>
      <c r="D419" s="877"/>
      <c r="E419" s="393"/>
      <c r="F419" s="479"/>
    </row>
    <row r="420" spans="2:6" x14ac:dyDescent="0.25">
      <c r="B420" s="393"/>
      <c r="C420" s="393"/>
      <c r="D420" s="877"/>
      <c r="E420" s="393"/>
      <c r="F420" s="479"/>
    </row>
    <row r="421" spans="2:6" x14ac:dyDescent="0.25">
      <c r="B421" s="393"/>
      <c r="C421" s="393"/>
      <c r="D421" s="877"/>
      <c r="E421" s="393"/>
      <c r="F421" s="479"/>
    </row>
    <row r="422" spans="2:6" x14ac:dyDescent="0.25">
      <c r="B422" s="393"/>
      <c r="C422" s="393"/>
      <c r="D422" s="877"/>
      <c r="E422" s="393"/>
      <c r="F422" s="479"/>
    </row>
    <row r="423" spans="2:6" x14ac:dyDescent="0.25">
      <c r="B423" s="393"/>
      <c r="C423" s="393"/>
      <c r="D423" s="877"/>
      <c r="E423" s="393"/>
      <c r="F423" s="479"/>
    </row>
    <row r="424" spans="2:6" x14ac:dyDescent="0.25">
      <c r="B424" s="393"/>
      <c r="C424" s="393"/>
      <c r="D424" s="877"/>
      <c r="E424" s="393"/>
      <c r="F424" s="479"/>
    </row>
    <row r="425" spans="2:6" x14ac:dyDescent="0.25">
      <c r="B425" s="393"/>
      <c r="C425" s="393"/>
      <c r="D425" s="877"/>
      <c r="E425" s="393"/>
      <c r="F425" s="479"/>
    </row>
    <row r="426" spans="2:6" x14ac:dyDescent="0.25">
      <c r="B426" s="393"/>
      <c r="C426" s="393"/>
      <c r="D426" s="877"/>
      <c r="E426" s="393"/>
      <c r="F426" s="479"/>
    </row>
    <row r="427" spans="2:6" x14ac:dyDescent="0.25">
      <c r="B427" s="393"/>
      <c r="C427" s="393"/>
      <c r="D427" s="877"/>
      <c r="E427" s="393"/>
      <c r="F427" s="479"/>
    </row>
    <row r="428" spans="2:6" x14ac:dyDescent="0.25">
      <c r="B428" s="393"/>
      <c r="C428" s="393"/>
      <c r="D428" s="877"/>
      <c r="E428" s="393"/>
      <c r="F428" s="479"/>
    </row>
    <row r="429" spans="2:6" x14ac:dyDescent="0.25">
      <c r="B429" s="393"/>
      <c r="C429" s="393"/>
      <c r="D429" s="877"/>
      <c r="E429" s="393"/>
      <c r="F429" s="479"/>
    </row>
    <row r="430" spans="2:6" x14ac:dyDescent="0.25">
      <c r="B430" s="393"/>
      <c r="C430" s="393"/>
      <c r="D430" s="877"/>
      <c r="E430" s="393"/>
      <c r="F430" s="479"/>
    </row>
    <row r="431" spans="2:6" x14ac:dyDescent="0.25">
      <c r="B431" s="393"/>
      <c r="C431" s="393"/>
      <c r="D431" s="877"/>
      <c r="E431" s="393"/>
      <c r="F431" s="479"/>
    </row>
    <row r="432" spans="2:6" x14ac:dyDescent="0.25">
      <c r="B432" s="393"/>
      <c r="C432" s="393"/>
      <c r="D432" s="877"/>
      <c r="E432" s="393"/>
      <c r="F432" s="479"/>
    </row>
    <row r="433" spans="2:6" x14ac:dyDescent="0.25">
      <c r="B433" s="393"/>
      <c r="C433" s="393"/>
      <c r="D433" s="877"/>
      <c r="E433" s="393"/>
      <c r="F433" s="479"/>
    </row>
    <row r="434" spans="2:6" x14ac:dyDescent="0.25">
      <c r="B434" s="393"/>
      <c r="C434" s="393"/>
      <c r="D434" s="877"/>
      <c r="E434" s="393"/>
      <c r="F434" s="479"/>
    </row>
    <row r="435" spans="2:6" x14ac:dyDescent="0.25">
      <c r="B435" s="393"/>
      <c r="C435" s="393"/>
      <c r="D435" s="877"/>
      <c r="E435" s="393"/>
      <c r="F435" s="479"/>
    </row>
    <row r="436" spans="2:6" x14ac:dyDescent="0.25">
      <c r="B436" s="393"/>
      <c r="C436" s="393"/>
      <c r="D436" s="877"/>
      <c r="E436" s="393"/>
      <c r="F436" s="479"/>
    </row>
    <row r="437" spans="2:6" x14ac:dyDescent="0.25">
      <c r="B437" s="393"/>
      <c r="C437" s="393"/>
      <c r="D437" s="877"/>
      <c r="E437" s="393"/>
      <c r="F437" s="479"/>
    </row>
    <row r="438" spans="2:6" x14ac:dyDescent="0.25">
      <c r="B438" s="393"/>
      <c r="C438" s="393"/>
      <c r="D438" s="877"/>
      <c r="E438" s="393"/>
      <c r="F438" s="479"/>
    </row>
    <row r="439" spans="2:6" x14ac:dyDescent="0.25">
      <c r="B439" s="393"/>
      <c r="C439" s="393"/>
      <c r="D439" s="877"/>
      <c r="E439" s="393"/>
      <c r="F439" s="479"/>
    </row>
    <row r="440" spans="2:6" x14ac:dyDescent="0.25">
      <c r="B440" s="393"/>
      <c r="C440" s="393"/>
      <c r="D440" s="877"/>
      <c r="E440" s="393"/>
      <c r="F440" s="479"/>
    </row>
    <row r="441" spans="2:6" x14ac:dyDescent="0.25">
      <c r="B441" s="393"/>
      <c r="C441" s="393"/>
      <c r="D441" s="877"/>
      <c r="E441" s="393"/>
      <c r="F441" s="479"/>
    </row>
  </sheetData>
  <customSheetViews>
    <customSheetView guid="{E7EE5462-5085-4AFA-B0E7-ACEF3FD4BD46}" scale="150" showPageBreaks="1" zeroValues="0" printArea="1" view="pageBreakPreview">
      <selection activeCell="D10" sqref="D10"/>
      <rowBreaks count="3" manualBreakCount="3">
        <brk id="65" min="1" max="11" man="1"/>
        <brk id="113" min="1" max="11" man="1"/>
        <brk id="169" min="1" max="11" man="1"/>
      </rowBreaks>
      <pageMargins left="0" right="0" top="0" bottom="0" header="0.51181102362204722" footer="0.51181102362204722"/>
      <printOptions horizontalCentered="1" verticalCentered="1"/>
      <pageSetup paperSize="9" scale="62" firstPageNumber="36" orientation="portrait" useFirstPageNumber="1" r:id="rId1"/>
      <headerFooter alignWithMargins="0">
        <oddFooter>&amp;CC&amp;P of C86</oddFooter>
      </headerFooter>
    </customSheetView>
    <customSheetView guid="{BC8C37C8-8E80-4CC8-91CA-8C32C70C60C4}" scale="150" showPageBreaks="1" zeroValues="0" printArea="1" view="pageBreakPreview">
      <selection activeCell="D9" sqref="D9"/>
      <rowBreaks count="3" manualBreakCount="3">
        <brk id="66" min="1" max="11" man="1"/>
        <brk id="116" min="1" max="11" man="1"/>
        <brk id="173" min="1" max="11" man="1"/>
      </rowBreaks>
      <pageMargins left="0" right="0" top="0" bottom="0" header="0.51181102362204722" footer="0.51181102362204722"/>
      <printOptions horizontalCentered="1" verticalCentered="1"/>
      <pageSetup paperSize="9" scale="62" firstPageNumber="52" orientation="portrait" useFirstPageNumber="1" r:id="rId2"/>
      <headerFooter alignWithMargins="0">
        <oddFooter>Page &amp;P</oddFooter>
      </headerFooter>
    </customSheetView>
    <customSheetView guid="{875007EF-0453-4591-A772-2EE7302F3B85}" showPageBreaks="1" zeroValues="0" printArea="1" view="pageBreakPreview" topLeftCell="A202">
      <selection activeCell="D170" sqref="D170"/>
      <rowBreaks count="3" manualBreakCount="3">
        <brk id="67" min="1" max="7" man="1"/>
        <brk id="120" min="1" max="7" man="1"/>
        <brk id="178" min="1" max="7" man="1"/>
      </rowBreaks>
      <pageMargins left="0" right="0" top="0" bottom="0" header="0.51181102362204722" footer="0.51181102362204722"/>
      <printOptions horizontalCentered="1" verticalCentered="1"/>
      <pageSetup paperSize="9" scale="62" firstPageNumber="61" orientation="portrait" useFirstPageNumber="1" r:id="rId3"/>
      <headerFooter alignWithMargins="0">
        <oddFooter>Page &amp;P</oddFooter>
      </headerFooter>
    </customSheetView>
    <customSheetView guid="{85159366-3B40-433F-AF95-DBF9DC77139A}" scale="186" showPageBreaks="1" printArea="1" topLeftCell="A52">
      <selection activeCell="D48" sqref="D48"/>
      <pageMargins left="0.59055118110236227" right="0.39370078740157483" top="0.59055118110236227" bottom="0.59055118110236227" header="0.51181102362204722" footer="0.51181102362204722"/>
      <printOptions horizontalCentered="1"/>
      <pageSetup paperSize="9" scale="82" orientation="portrait" r:id="rId4"/>
      <headerFooter alignWithMargins="0">
        <oddFooter>&amp;L&amp;8Sekhukhune Sl BoQ&amp;C&amp;8Page &amp;P of &amp;N</oddFooter>
      </headerFooter>
    </customSheetView>
    <customSheetView guid="{5FFF03BB-C158-47E9-AD08-BBFF3492D689}" showPageBreaks="1" zeroValues="0" printArea="1" view="pageBreakPreview">
      <selection activeCell="D247" sqref="D247"/>
      <rowBreaks count="3" manualBreakCount="3">
        <brk id="67" min="1" max="7" man="1"/>
        <brk id="120" min="1" max="7" man="1"/>
        <brk id="178" min="1" max="7" man="1"/>
      </rowBreaks>
      <pageMargins left="0" right="0" top="0" bottom="0" header="0.51181102362204722" footer="0.51181102362204722"/>
      <printOptions horizontalCentered="1" verticalCentered="1"/>
      <pageSetup paperSize="9" scale="62" firstPageNumber="61" orientation="portrait" useFirstPageNumber="1" r:id="rId5"/>
      <headerFooter alignWithMargins="0">
        <oddFooter>Page &amp;P</oddFooter>
      </headerFooter>
    </customSheetView>
    <customSheetView guid="{573374B7-DAD5-467E-B0ED-E49C3D2A1B52}" showPageBreaks="1" zeroValues="0" printArea="1" view="pageBreakPreview">
      <selection activeCell="B199" sqref="B199:F199"/>
      <rowBreaks count="3" manualBreakCount="3">
        <brk id="67" min="1" max="7" man="1"/>
        <brk id="120" min="1" max="7" man="1"/>
        <brk id="178" min="1" max="7" man="1"/>
      </rowBreaks>
      <pageMargins left="0" right="0" top="0" bottom="0" header="0.51181102362204722" footer="0.51181102362204722"/>
      <printOptions horizontalCentered="1" verticalCentered="1"/>
      <pageSetup paperSize="9" scale="62" firstPageNumber="52" orientation="portrait" useFirstPageNumber="1" r:id="rId6"/>
      <headerFooter alignWithMargins="0">
        <oddFooter>Page &amp;P</oddFooter>
      </headerFooter>
    </customSheetView>
    <customSheetView guid="{C3B3FDA1-B636-405B-B9E8-7D9BA09E0A5F}" showPageBreaks="1" zeroValues="0" printArea="1" hiddenColumns="1" view="pageBreakPreview">
      <selection activeCell="P35" sqref="P35"/>
      <rowBreaks count="3" manualBreakCount="3">
        <brk id="67" min="1" max="11" man="1"/>
        <brk id="120" min="1" max="11" man="1"/>
        <brk id="178" min="1" max="11" man="1"/>
      </rowBreaks>
      <pageMargins left="0" right="0" top="0" bottom="0" header="0.51181102362204722" footer="0.51181102362204722"/>
      <printOptions horizontalCentered="1" verticalCentered="1"/>
      <pageSetup paperSize="9" scale="62" firstPageNumber="52" orientation="portrait" useFirstPageNumber="1" r:id="rId7"/>
      <headerFooter alignWithMargins="0">
        <oddFooter>Page &amp;P</oddFooter>
      </headerFooter>
    </customSheetView>
    <customSheetView guid="{2786F615-E2A6-496D-92C4-3CE38C7FA450}" scale="150" showPageBreaks="1" zeroValues="0" printArea="1" view="pageBreakPreview" topLeftCell="A230">
      <selection activeCell="D190" sqref="D190"/>
      <rowBreaks count="3" manualBreakCount="3">
        <brk id="66" min="1" max="11" man="1"/>
        <brk id="116" min="1" max="11" man="1"/>
        <brk id="173" min="1" max="11" man="1"/>
      </rowBreaks>
      <pageMargins left="0" right="0" top="0" bottom="0" header="0.51181102362204722" footer="0.51181102362204722"/>
      <printOptions horizontalCentered="1" verticalCentered="1"/>
      <pageSetup paperSize="9" scale="62" firstPageNumber="35" orientation="portrait" useFirstPageNumber="1" r:id="rId8"/>
      <headerFooter alignWithMargins="0">
        <oddFooter>&amp;CC&amp;P of C88</oddFooter>
      </headerFooter>
    </customSheetView>
    <customSheetView guid="{9DFE2180-DC46-486F-BBDE-EAB64F25D88C}" scale="150" showPageBreaks="1" zeroValues="0" printArea="1" view="pageBreakPreview">
      <selection activeCell="D10" sqref="D10"/>
      <rowBreaks count="3" manualBreakCount="3">
        <brk id="65" min="1" max="11" man="1"/>
        <brk id="113" min="1" max="11" man="1"/>
        <brk id="169" min="1" max="11" man="1"/>
      </rowBreaks>
      <pageMargins left="0" right="0" top="0" bottom="0" header="0.51181102362204722" footer="0.51181102362204722"/>
      <printOptions horizontalCentered="1" verticalCentered="1"/>
      <pageSetup paperSize="9" scale="62" firstPageNumber="36" orientation="portrait" useFirstPageNumber="1" r:id="rId9"/>
      <headerFooter alignWithMargins="0">
        <oddFooter>&amp;CC&amp;P of C86</oddFooter>
      </headerFooter>
    </customSheetView>
  </customSheetViews>
  <mergeCells count="3">
    <mergeCell ref="B2:F2"/>
    <mergeCell ref="B3:F3"/>
    <mergeCell ref="B4:F4"/>
  </mergeCells>
  <phoneticPr fontId="2" type="noConversion"/>
  <printOptions horizontalCentered="1" verticalCentered="1"/>
  <pageMargins left="0" right="0" top="0" bottom="0" header="0.51181102362204722" footer="0.51181102362204722"/>
  <pageSetup paperSize="9" scale="62" firstPageNumber="36" orientation="portrait" useFirstPageNumber="1" r:id="rId10"/>
  <headerFooter alignWithMargins="0">
    <oddFooter>&amp;CC&amp;P of C86</oddFooter>
  </headerFooter>
  <rowBreaks count="3" manualBreakCount="3">
    <brk id="65" min="1" max="11" man="1"/>
    <brk id="113" min="1" max="11" man="1"/>
    <brk id="169"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5"/>
  </sheetPr>
  <dimension ref="B2:R40"/>
  <sheetViews>
    <sheetView showZeros="0" view="pageBreakPreview" topLeftCell="B1" zoomScale="130" zoomScaleNormal="145" zoomScaleSheetLayoutView="130" workbookViewId="0">
      <selection activeCell="C40" sqref="C40"/>
    </sheetView>
  </sheetViews>
  <sheetFormatPr defaultRowHeight="13.2" x14ac:dyDescent="0.25"/>
  <cols>
    <col min="1" max="1" width="2.5546875" customWidth="1"/>
    <col min="2" max="2" width="8.5546875" style="657" customWidth="1"/>
    <col min="3" max="3" width="13.5546875" style="657" customWidth="1"/>
    <col min="4" max="4" width="49.5546875" style="953" customWidth="1"/>
    <col min="5" max="5" width="8.5546875" style="696" customWidth="1"/>
    <col min="6" max="6" width="11" style="696" customWidth="1"/>
    <col min="7" max="8" width="11.44140625" style="657" bestFit="1" customWidth="1"/>
  </cols>
  <sheetData>
    <row r="2" spans="2:18" ht="13.8" x14ac:dyDescent="0.25">
      <c r="B2" s="1047" t="s">
        <v>911</v>
      </c>
      <c r="C2" s="1047"/>
      <c r="D2" s="1047"/>
      <c r="E2" s="1047"/>
      <c r="F2" s="1047"/>
    </row>
    <row r="3" spans="2:18" ht="13.8" x14ac:dyDescent="0.25">
      <c r="B3" s="1048" t="s">
        <v>1054</v>
      </c>
      <c r="C3" s="1048"/>
      <c r="D3" s="1048"/>
      <c r="E3" s="1048"/>
      <c r="F3" s="1048"/>
    </row>
    <row r="4" spans="2:18" ht="16.2" thickBot="1" x14ac:dyDescent="0.3">
      <c r="B4" s="1049">
        <f>'Section A - P&amp;G'!A3:E3</f>
        <v>0</v>
      </c>
      <c r="C4" s="1054"/>
      <c r="D4" s="1054"/>
      <c r="E4" s="1054"/>
      <c r="F4" s="1054"/>
    </row>
    <row r="5" spans="2:18" x14ac:dyDescent="0.25">
      <c r="B5" s="748" t="s">
        <v>49</v>
      </c>
      <c r="C5" s="730" t="s">
        <v>42</v>
      </c>
      <c r="D5" s="586" t="s">
        <v>50</v>
      </c>
      <c r="E5" s="586" t="s">
        <v>51</v>
      </c>
      <c r="F5" s="589" t="s">
        <v>52</v>
      </c>
      <c r="G5" s="586" t="s">
        <v>53</v>
      </c>
      <c r="H5" s="659" t="s">
        <v>64</v>
      </c>
    </row>
    <row r="6" spans="2:18" ht="13.8" thickBot="1" x14ac:dyDescent="0.3">
      <c r="B6" s="749" t="s">
        <v>54</v>
      </c>
      <c r="C6" s="731" t="s">
        <v>43</v>
      </c>
      <c r="D6" s="660"/>
      <c r="E6" s="660"/>
      <c r="F6" s="661"/>
      <c r="G6" s="662"/>
      <c r="H6" s="662"/>
    </row>
    <row r="7" spans="2:18" x14ac:dyDescent="0.25">
      <c r="B7" s="911"/>
      <c r="C7" s="586"/>
      <c r="D7" s="912"/>
      <c r="E7" s="586"/>
      <c r="F7" s="589"/>
      <c r="G7" s="664"/>
      <c r="H7" s="913"/>
    </row>
    <row r="8" spans="2:18" x14ac:dyDescent="0.25">
      <c r="B8" s="750"/>
      <c r="C8" s="140"/>
      <c r="D8" s="914" t="s">
        <v>147</v>
      </c>
      <c r="E8" s="140"/>
      <c r="F8" s="144"/>
      <c r="G8" s="667"/>
      <c r="H8" s="665"/>
    </row>
    <row r="9" spans="2:18" ht="13.8" thickBot="1" x14ac:dyDescent="0.3">
      <c r="B9" s="751"/>
      <c r="C9" s="660"/>
      <c r="D9" s="915"/>
      <c r="E9" s="660"/>
      <c r="F9" s="661"/>
      <c r="G9" s="669"/>
      <c r="H9" s="916"/>
    </row>
    <row r="10" spans="2:18" ht="27.6" x14ac:dyDescent="0.25">
      <c r="B10" s="917" t="s">
        <v>55</v>
      </c>
      <c r="C10" s="918"/>
      <c r="D10" s="919" t="s">
        <v>441</v>
      </c>
      <c r="E10" s="190"/>
      <c r="F10" s="190"/>
      <c r="G10" s="191"/>
      <c r="H10" s="920"/>
    </row>
    <row r="11" spans="2:18" ht="13.8" x14ac:dyDescent="0.25">
      <c r="B11" s="921"/>
      <c r="C11" s="922"/>
      <c r="D11" s="923" t="s">
        <v>658</v>
      </c>
      <c r="E11" s="238"/>
      <c r="F11" s="238"/>
      <c r="G11" s="316"/>
      <c r="H11" s="924"/>
    </row>
    <row r="12" spans="2:18" x14ac:dyDescent="0.25">
      <c r="B12" s="921"/>
      <c r="C12" s="922"/>
      <c r="D12" s="925"/>
      <c r="E12" s="238"/>
      <c r="F12" s="238"/>
      <c r="G12" s="316"/>
      <c r="H12" s="924"/>
    </row>
    <row r="13" spans="2:18" x14ac:dyDescent="0.25">
      <c r="B13" s="926" t="s">
        <v>122</v>
      </c>
      <c r="C13" s="927"/>
      <c r="D13" s="928" t="s">
        <v>23</v>
      </c>
      <c r="E13" s="233"/>
      <c r="F13" s="233"/>
      <c r="G13" s="232"/>
      <c r="H13" s="929"/>
    </row>
    <row r="14" spans="2:18" ht="39.6" x14ac:dyDescent="0.25">
      <c r="B14" s="930" t="s">
        <v>123</v>
      </c>
      <c r="C14" s="162"/>
      <c r="D14" s="931" t="s">
        <v>1055</v>
      </c>
      <c r="E14" s="162" t="s">
        <v>56</v>
      </c>
      <c r="F14" s="162">
        <v>400</v>
      </c>
      <c r="G14" s="232"/>
      <c r="H14" s="232"/>
      <c r="I14" s="646"/>
      <c r="J14" s="646"/>
      <c r="K14" s="646"/>
      <c r="L14" s="646"/>
      <c r="M14" s="646"/>
      <c r="N14" s="646"/>
      <c r="O14" s="646"/>
      <c r="P14" s="646"/>
      <c r="Q14" s="646"/>
      <c r="R14" s="646"/>
    </row>
    <row r="15" spans="2:18" x14ac:dyDescent="0.25">
      <c r="B15" s="930" t="s">
        <v>124</v>
      </c>
      <c r="C15" s="932"/>
      <c r="D15" s="933" t="s">
        <v>442</v>
      </c>
      <c r="E15" s="162" t="s">
        <v>65</v>
      </c>
      <c r="F15" s="162">
        <v>2</v>
      </c>
      <c r="G15" s="232"/>
      <c r="H15" s="232"/>
    </row>
    <row r="16" spans="2:18" x14ac:dyDescent="0.25">
      <c r="B16" s="934"/>
      <c r="C16" s="932"/>
      <c r="D16" s="933"/>
      <c r="E16" s="162"/>
      <c r="F16" s="162"/>
      <c r="G16" s="232"/>
      <c r="H16" s="232"/>
    </row>
    <row r="17" spans="2:8" x14ac:dyDescent="0.25">
      <c r="B17" s="935" t="s">
        <v>125</v>
      </c>
      <c r="C17" s="936"/>
      <c r="D17" s="937" t="s">
        <v>120</v>
      </c>
      <c r="E17" s="162"/>
      <c r="F17" s="162"/>
      <c r="G17" s="232"/>
      <c r="H17" s="232"/>
    </row>
    <row r="18" spans="2:8" ht="27.75" customHeight="1" x14ac:dyDescent="0.25">
      <c r="B18" s="938" t="s">
        <v>126</v>
      </c>
      <c r="C18" s="836"/>
      <c r="D18" s="933" t="s">
        <v>895</v>
      </c>
      <c r="E18" s="494" t="s">
        <v>66</v>
      </c>
      <c r="F18" s="162">
        <v>3</v>
      </c>
      <c r="G18" s="232"/>
      <c r="H18" s="232"/>
    </row>
    <row r="19" spans="2:8" ht="39.6" x14ac:dyDescent="0.25">
      <c r="B19" s="938" t="s">
        <v>127</v>
      </c>
      <c r="C19" s="836"/>
      <c r="D19" s="933" t="s">
        <v>896</v>
      </c>
      <c r="E19" s="494" t="s">
        <v>66</v>
      </c>
      <c r="F19" s="162">
        <v>7</v>
      </c>
      <c r="G19" s="232"/>
      <c r="H19" s="232"/>
    </row>
    <row r="20" spans="2:8" ht="39.6" x14ac:dyDescent="0.25">
      <c r="B20" s="938" t="s">
        <v>128</v>
      </c>
      <c r="C20" s="836"/>
      <c r="D20" s="933" t="s">
        <v>897</v>
      </c>
      <c r="E20" s="494" t="s">
        <v>66</v>
      </c>
      <c r="F20" s="162">
        <v>3</v>
      </c>
      <c r="G20" s="232"/>
      <c r="H20" s="232"/>
    </row>
    <row r="21" spans="2:8" ht="28.5" customHeight="1" x14ac:dyDescent="0.25">
      <c r="B21" s="938" t="s">
        <v>129</v>
      </c>
      <c r="C21" s="836"/>
      <c r="D21" s="933" t="s">
        <v>898</v>
      </c>
      <c r="E21" s="494" t="s">
        <v>66</v>
      </c>
      <c r="F21" s="162">
        <v>2</v>
      </c>
      <c r="G21" s="232"/>
      <c r="H21" s="232"/>
    </row>
    <row r="22" spans="2:8" ht="39.6" x14ac:dyDescent="0.25">
      <c r="B22" s="938" t="s">
        <v>134</v>
      </c>
      <c r="C22" s="836"/>
      <c r="D22" s="933" t="s">
        <v>899</v>
      </c>
      <c r="E22" s="494" t="s">
        <v>66</v>
      </c>
      <c r="F22" s="162">
        <v>9</v>
      </c>
      <c r="G22" s="232"/>
      <c r="H22" s="232"/>
    </row>
    <row r="23" spans="2:8" ht="39.6" x14ac:dyDescent="0.25">
      <c r="B23" s="938" t="s">
        <v>135</v>
      </c>
      <c r="C23" s="836"/>
      <c r="D23" s="933" t="s">
        <v>900</v>
      </c>
      <c r="E23" s="494" t="s">
        <v>66</v>
      </c>
      <c r="F23" s="162">
        <v>1</v>
      </c>
      <c r="G23" s="232"/>
      <c r="H23" s="232"/>
    </row>
    <row r="24" spans="2:8" ht="39.6" x14ac:dyDescent="0.25">
      <c r="B24" s="938" t="s">
        <v>136</v>
      </c>
      <c r="C24" s="836"/>
      <c r="D24" s="933" t="s">
        <v>901</v>
      </c>
      <c r="E24" s="494" t="s">
        <v>66</v>
      </c>
      <c r="F24" s="162">
        <v>13</v>
      </c>
      <c r="G24" s="232"/>
      <c r="H24" s="232"/>
    </row>
    <row r="25" spans="2:8" ht="41.25" customHeight="1" x14ac:dyDescent="0.25">
      <c r="B25" s="938" t="s">
        <v>659</v>
      </c>
      <c r="C25" s="836"/>
      <c r="D25" s="939" t="s">
        <v>902</v>
      </c>
      <c r="E25" s="889" t="s">
        <v>54</v>
      </c>
      <c r="F25" s="162">
        <v>2</v>
      </c>
      <c r="G25" s="232"/>
      <c r="H25" s="232"/>
    </row>
    <row r="26" spans="2:8" ht="39.6" x14ac:dyDescent="0.25">
      <c r="B26" s="938" t="s">
        <v>660</v>
      </c>
      <c r="C26" s="836"/>
      <c r="D26" s="933" t="s">
        <v>903</v>
      </c>
      <c r="E26" s="494" t="s">
        <v>66</v>
      </c>
      <c r="F26" s="162">
        <v>3</v>
      </c>
      <c r="G26" s="232"/>
      <c r="H26" s="232"/>
    </row>
    <row r="27" spans="2:8" ht="42" customHeight="1" x14ac:dyDescent="0.25">
      <c r="B27" s="938" t="s">
        <v>661</v>
      </c>
      <c r="C27" s="836"/>
      <c r="D27" s="933" t="s">
        <v>904</v>
      </c>
      <c r="E27" s="494" t="s">
        <v>66</v>
      </c>
      <c r="F27" s="162">
        <v>1</v>
      </c>
      <c r="G27" s="232"/>
      <c r="H27" s="232"/>
    </row>
    <row r="28" spans="2:8" ht="42" customHeight="1" x14ac:dyDescent="0.25">
      <c r="B28" s="938" t="s">
        <v>662</v>
      </c>
      <c r="C28" s="836"/>
      <c r="D28" s="998" t="s">
        <v>1082</v>
      </c>
      <c r="E28" s="233" t="s">
        <v>66</v>
      </c>
      <c r="F28" s="233">
        <v>3</v>
      </c>
      <c r="G28" s="232"/>
      <c r="H28" s="232"/>
    </row>
    <row r="29" spans="2:8" ht="12.75" customHeight="1" x14ac:dyDescent="0.25">
      <c r="B29" s="930"/>
      <c r="C29" s="932"/>
      <c r="D29" s="933"/>
      <c r="E29" s="494"/>
      <c r="F29" s="162"/>
      <c r="G29" s="232"/>
      <c r="H29" s="232"/>
    </row>
    <row r="30" spans="2:8" ht="12.75" customHeight="1" x14ac:dyDescent="0.25">
      <c r="B30" s="954" t="s">
        <v>130</v>
      </c>
      <c r="C30" s="932"/>
      <c r="D30" s="937" t="s">
        <v>1056</v>
      </c>
      <c r="E30" s="494"/>
      <c r="F30" s="162"/>
      <c r="G30" s="232"/>
      <c r="H30" s="232"/>
    </row>
    <row r="31" spans="2:8" ht="52.8" x14ac:dyDescent="0.25">
      <c r="B31" s="954" t="s">
        <v>131</v>
      </c>
      <c r="C31" s="940"/>
      <c r="D31" s="933" t="s">
        <v>905</v>
      </c>
      <c r="E31" s="162" t="s">
        <v>66</v>
      </c>
      <c r="F31" s="162">
        <v>4</v>
      </c>
      <c r="G31" s="232"/>
      <c r="H31" s="232"/>
    </row>
    <row r="32" spans="2:8" ht="53.25" customHeight="1" x14ac:dyDescent="0.25">
      <c r="B32" s="954" t="s">
        <v>132</v>
      </c>
      <c r="C32" s="773"/>
      <c r="D32" s="933" t="s">
        <v>906</v>
      </c>
      <c r="E32" s="162" t="s">
        <v>66</v>
      </c>
      <c r="F32" s="162">
        <v>11</v>
      </c>
      <c r="G32" s="232"/>
      <c r="H32" s="232"/>
    </row>
    <row r="33" spans="2:8" ht="53.25" customHeight="1" x14ac:dyDescent="0.25">
      <c r="B33" s="954" t="s">
        <v>133</v>
      </c>
      <c r="C33" s="773"/>
      <c r="D33" s="933" t="s">
        <v>907</v>
      </c>
      <c r="E33" s="162" t="s">
        <v>66</v>
      </c>
      <c r="F33" s="162">
        <v>21</v>
      </c>
      <c r="G33" s="232"/>
      <c r="H33" s="232"/>
    </row>
    <row r="34" spans="2:8" ht="39.75" customHeight="1" x14ac:dyDescent="0.25">
      <c r="B34" s="954" t="s">
        <v>443</v>
      </c>
      <c r="C34" s="773"/>
      <c r="D34" s="939" t="s">
        <v>908</v>
      </c>
      <c r="E34" s="494" t="s">
        <v>66</v>
      </c>
      <c r="F34" s="494">
        <v>12</v>
      </c>
      <c r="G34" s="232"/>
      <c r="H34" s="232"/>
    </row>
    <row r="35" spans="2:8" ht="52.8" x14ac:dyDescent="0.25">
      <c r="B35" s="954" t="s">
        <v>663</v>
      </c>
      <c r="C35" s="773"/>
      <c r="D35" s="939" t="s">
        <v>909</v>
      </c>
      <c r="E35" s="494" t="s">
        <v>66</v>
      </c>
      <c r="F35" s="494">
        <v>6</v>
      </c>
      <c r="G35" s="232"/>
      <c r="H35" s="232"/>
    </row>
    <row r="36" spans="2:8" ht="52.8" x14ac:dyDescent="0.25">
      <c r="B36" s="954" t="s">
        <v>664</v>
      </c>
      <c r="C36" s="773"/>
      <c r="D36" s="939" t="s">
        <v>910</v>
      </c>
      <c r="E36" s="494" t="s">
        <v>66</v>
      </c>
      <c r="F36" s="494">
        <v>2</v>
      </c>
      <c r="G36" s="232"/>
      <c r="H36" s="232"/>
    </row>
    <row r="37" spans="2:8" ht="13.8" thickBot="1" x14ac:dyDescent="0.3">
      <c r="B37" s="948"/>
      <c r="C37" s="949"/>
      <c r="D37" s="950"/>
      <c r="E37" s="951"/>
      <c r="F37" s="951"/>
      <c r="G37" s="949"/>
      <c r="H37" s="952"/>
    </row>
    <row r="38" spans="2:8" x14ac:dyDescent="0.25">
      <c r="B38" s="844"/>
      <c r="C38" s="941"/>
      <c r="D38" s="942"/>
      <c r="E38" s="847"/>
      <c r="F38" s="848"/>
      <c r="G38" s="846"/>
      <c r="H38" s="293"/>
    </row>
    <row r="39" spans="2:8" x14ac:dyDescent="0.25">
      <c r="B39" s="267"/>
      <c r="C39" s="943"/>
      <c r="D39" s="707" t="s">
        <v>629</v>
      </c>
      <c r="E39" s="151"/>
      <c r="F39" s="849"/>
      <c r="G39" s="944"/>
      <c r="H39" s="291"/>
    </row>
    <row r="40" spans="2:8" ht="13.8" thickBot="1" x14ac:dyDescent="0.3">
      <c r="B40" s="851"/>
      <c r="C40" s="945"/>
      <c r="D40" s="946"/>
      <c r="E40" s="853"/>
      <c r="F40" s="854"/>
      <c r="G40" s="852"/>
      <c r="H40" s="855"/>
    </row>
  </sheetData>
  <customSheetViews>
    <customSheetView guid="{E7EE5462-5085-4AFA-B0E7-ACEF3FD4BD46}" scale="130" showPageBreaks="1" zeroValues="0" printArea="1" view="pageBreakPreview" topLeftCell="B1">
      <selection activeCell="C40" sqref="C40"/>
      <pageMargins left="0" right="0" top="0" bottom="0" header="0.51181102362204722" footer="0.51181102362204722"/>
      <printOptions horizontalCentered="1" verticalCentered="1"/>
      <pageSetup paperSize="9" scale="64" firstPageNumber="40" orientation="portrait" useFirstPageNumber="1" r:id="rId1"/>
      <headerFooter alignWithMargins="0">
        <oddFooter>&amp;CC&amp;P of C86</oddFooter>
      </headerFooter>
    </customSheetView>
    <customSheetView guid="{BC8C37C8-8E80-4CC8-91CA-8C32C70C60C4}" scale="130" showPageBreaks="1" zeroValues="0" printArea="1" view="pageBreakPreview" topLeftCell="B1">
      <selection activeCell="G30" sqref="G30"/>
      <pageMargins left="0" right="0" top="0" bottom="0" header="0.51181102362204722" footer="0.51181102362204722"/>
      <printOptions horizontalCentered="1" verticalCentered="1"/>
      <pageSetup paperSize="9" scale="64" firstPageNumber="56" orientation="portrait" useFirstPageNumber="1" r:id="rId2"/>
      <headerFooter alignWithMargins="0">
        <oddFooter>Page &amp;P</oddFooter>
      </headerFooter>
    </customSheetView>
    <customSheetView guid="{875007EF-0453-4591-A772-2EE7302F3B85}" showPageBreaks="1" zeroValues="0" printArea="1" view="pageBreakPreview" topLeftCell="A61">
      <selection activeCell="F75" sqref="F75"/>
      <rowBreaks count="1" manualBreakCount="1">
        <brk id="42" min="1" max="7" man="1"/>
      </rowBreaks>
      <pageMargins left="0" right="0" top="0" bottom="0" header="0.51181102362204722" footer="0.51181102362204722"/>
      <printOptions horizontalCentered="1" verticalCentered="1"/>
      <pageSetup paperSize="9" scale="82" firstPageNumber="65" orientation="portrait" useFirstPageNumber="1" r:id="rId3"/>
      <headerFooter alignWithMargins="0">
        <oddFooter>Page &amp;P</oddFooter>
      </headerFooter>
    </customSheetView>
    <customSheetView guid="{85159366-3B40-433F-AF95-DBF9DC77139A}" scale="145" showPageBreaks="1" printArea="1" hiddenRows="1">
      <selection activeCell="D9" sqref="D9"/>
      <pageMargins left="0.59055118110236227" right="0.59055118110236227" top="0.59055118110236227" bottom="0.59055118110236227" header="0.51181102362204722" footer="0.51181102362204722"/>
      <printOptions horizontalCentered="1"/>
      <pageSetup paperSize="9" scale="84" orientation="portrait" r:id="rId4"/>
      <headerFooter alignWithMargins="0">
        <oddFooter>&amp;L&amp;8Sekhukhune SI BoQ&amp;C&amp;8Page &amp;P of &amp;N</oddFooter>
      </headerFooter>
    </customSheetView>
    <customSheetView guid="{5FFF03BB-C158-47E9-AD08-BBFF3492D689}" showPageBreaks="1" zeroValues="0" printArea="1" view="pageBreakPreview">
      <selection activeCell="E55" sqref="E55"/>
      <rowBreaks count="1" manualBreakCount="1">
        <brk id="42" min="1" max="7" man="1"/>
      </rowBreaks>
      <pageMargins left="0" right="0" top="0" bottom="0" header="0.51181102362204722" footer="0.51181102362204722"/>
      <printOptions horizontalCentered="1" verticalCentered="1"/>
      <pageSetup paperSize="9" scale="82" firstPageNumber="65" orientation="portrait" useFirstPageNumber="1" r:id="rId5"/>
      <headerFooter alignWithMargins="0">
        <oddFooter>Page &amp;P</oddFooter>
      </headerFooter>
    </customSheetView>
    <customSheetView guid="{573374B7-DAD5-467E-B0ED-E49C3D2A1B52}" showPageBreaks="1" zeroValues="0" printArea="1" view="pageBreakPreview">
      <selection activeCell="C23" sqref="C23"/>
      <rowBreaks count="1" manualBreakCount="1">
        <brk id="42" min="1" max="7" man="1"/>
      </rowBreaks>
      <pageMargins left="0" right="0" top="0" bottom="0" header="0.51181102362204722" footer="0.51181102362204722"/>
      <printOptions horizontalCentered="1" verticalCentered="1"/>
      <pageSetup paperSize="9" scale="64" firstPageNumber="56" orientation="portrait" useFirstPageNumber="1" r:id="rId6"/>
      <headerFooter alignWithMargins="0">
        <oddFooter>Page &amp;P</oddFooter>
      </headerFooter>
    </customSheetView>
    <customSheetView guid="{C3B3FDA1-B636-405B-B9E8-7D9BA09E0A5F}" showPageBreaks="1" zeroValues="0" printArea="1" hiddenColumns="1" view="pageBreakPreview">
      <selection activeCell="F1" sqref="F1:I1048576"/>
      <rowBreaks count="1" manualBreakCount="1">
        <brk id="42" min="1" max="11" man="1"/>
      </rowBreaks>
      <pageMargins left="0" right="0" top="0" bottom="0" header="0.51181102362204722" footer="0.51181102362204722"/>
      <printOptions horizontalCentered="1" verticalCentered="1"/>
      <pageSetup paperSize="9" scale="64" firstPageNumber="56" orientation="portrait" useFirstPageNumber="1" r:id="rId7"/>
      <headerFooter alignWithMargins="0">
        <oddFooter>Page &amp;P</oddFooter>
      </headerFooter>
    </customSheetView>
    <customSheetView guid="{2786F615-E2A6-496D-92C4-3CE38C7FA450}" scale="130" showPageBreaks="1" zeroValues="0" printArea="1" view="pageBreakPreview" topLeftCell="B34">
      <selection activeCell="G30" sqref="G30"/>
      <pageMargins left="0" right="0" top="0" bottom="0" header="0.51181102362204722" footer="0.51181102362204722"/>
      <printOptions horizontalCentered="1" verticalCentered="1"/>
      <pageSetup paperSize="9" scale="64" firstPageNumber="39" orientation="portrait" useFirstPageNumber="1" r:id="rId8"/>
      <headerFooter alignWithMargins="0">
        <oddFooter>&amp;CC&amp;P of C88</oddFooter>
      </headerFooter>
    </customSheetView>
    <customSheetView guid="{9DFE2180-DC46-486F-BBDE-EAB64F25D88C}" scale="130" showPageBreaks="1" zeroValues="0" printArea="1" view="pageBreakPreview" topLeftCell="B1">
      <selection activeCell="C40" sqref="C40"/>
      <pageMargins left="0" right="0" top="0" bottom="0" header="0.51181102362204722" footer="0.51181102362204722"/>
      <printOptions horizontalCentered="1" verticalCentered="1"/>
      <pageSetup paperSize="9" scale="64" firstPageNumber="40" orientation="portrait" useFirstPageNumber="1" r:id="rId9"/>
      <headerFooter alignWithMargins="0">
        <oddFooter>&amp;CC&amp;P of C86</oddFooter>
      </headerFooter>
    </customSheetView>
  </customSheetViews>
  <mergeCells count="3">
    <mergeCell ref="B2:F2"/>
    <mergeCell ref="B3:F3"/>
    <mergeCell ref="B4:F4"/>
  </mergeCells>
  <phoneticPr fontId="2" type="noConversion"/>
  <printOptions horizontalCentered="1" verticalCentered="1"/>
  <pageMargins left="0" right="0" top="0" bottom="0" header="0.51181102362204722" footer="0.51181102362204722"/>
  <pageSetup paperSize="9" scale="64" firstPageNumber="40" orientation="portrait" useFirstPageNumber="1" r:id="rId10"/>
  <headerFooter alignWithMargins="0">
    <oddFooter>&amp;CC&amp;P of C86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5"/>
  </sheetPr>
  <dimension ref="B2:H80"/>
  <sheetViews>
    <sheetView showZeros="0" view="pageBreakPreview" zoomScale="130" zoomScaleNormal="175" zoomScaleSheetLayoutView="130" workbookViewId="0">
      <selection activeCell="G56" sqref="G56"/>
    </sheetView>
  </sheetViews>
  <sheetFormatPr defaultColWidth="9.109375" defaultRowHeight="13.2" x14ac:dyDescent="0.25"/>
  <cols>
    <col min="1" max="1" width="2.5546875" customWidth="1"/>
    <col min="2" max="2" width="8.5546875" style="657" customWidth="1"/>
    <col min="3" max="3" width="13.5546875" style="657" customWidth="1"/>
    <col min="4" max="4" width="41.5546875" style="953" customWidth="1"/>
    <col min="5" max="5" width="8.5546875" style="696" customWidth="1"/>
    <col min="6" max="6" width="12.5546875" style="696" customWidth="1"/>
    <col min="7" max="7" width="13" style="657" customWidth="1"/>
    <col min="8" max="8" width="12.5546875" style="657" customWidth="1"/>
  </cols>
  <sheetData>
    <row r="2" spans="2:8" ht="13.8" x14ac:dyDescent="0.25">
      <c r="B2" s="1047" t="s">
        <v>911</v>
      </c>
      <c r="C2" s="1047"/>
      <c r="D2" s="1047"/>
      <c r="E2" s="1047"/>
      <c r="F2" s="1047"/>
      <c r="G2" s="1047"/>
      <c r="H2" s="1047"/>
    </row>
    <row r="3" spans="2:8" ht="13.8" x14ac:dyDescent="0.25">
      <c r="B3" s="1048" t="s">
        <v>1054</v>
      </c>
      <c r="C3" s="1048"/>
      <c r="D3" s="1048"/>
      <c r="E3" s="1048"/>
      <c r="F3" s="1048"/>
      <c r="G3" s="1048"/>
      <c r="H3" s="1048"/>
    </row>
    <row r="4" spans="2:8" ht="15.6" x14ac:dyDescent="0.25">
      <c r="B4" s="1049">
        <f>'Section A - P&amp;G'!A3:E3</f>
        <v>0</v>
      </c>
      <c r="C4" s="1054"/>
      <c r="D4" s="1054"/>
      <c r="E4" s="1054"/>
      <c r="F4" s="1054"/>
      <c r="G4" s="1054"/>
      <c r="H4" s="1054"/>
    </row>
    <row r="5" spans="2:8" ht="13.8" thickBot="1" x14ac:dyDescent="0.3">
      <c r="B5" s="698"/>
      <c r="C5" s="698"/>
      <c r="D5" s="956"/>
      <c r="E5" s="658"/>
      <c r="F5" s="713"/>
      <c r="G5" s="698"/>
      <c r="H5" s="957"/>
    </row>
    <row r="6" spans="2:8" x14ac:dyDescent="0.25">
      <c r="B6" s="748" t="s">
        <v>49</v>
      </c>
      <c r="C6" s="730" t="s">
        <v>42</v>
      </c>
      <c r="D6" s="586" t="s">
        <v>50</v>
      </c>
      <c r="E6" s="586" t="s">
        <v>51</v>
      </c>
      <c r="F6" s="589" t="s">
        <v>52</v>
      </c>
      <c r="G6" s="586" t="s">
        <v>53</v>
      </c>
      <c r="H6" s="659" t="s">
        <v>64</v>
      </c>
    </row>
    <row r="7" spans="2:8" ht="13.8" thickBot="1" x14ac:dyDescent="0.3">
      <c r="B7" s="749" t="s">
        <v>54</v>
      </c>
      <c r="C7" s="731" t="s">
        <v>43</v>
      </c>
      <c r="D7" s="660"/>
      <c r="E7" s="660"/>
      <c r="F7" s="661"/>
      <c r="G7" s="662"/>
      <c r="H7" s="662"/>
    </row>
    <row r="8" spans="2:8" x14ac:dyDescent="0.25">
      <c r="B8" s="911"/>
      <c r="C8" s="586"/>
      <c r="D8" s="912"/>
      <c r="E8" s="586"/>
      <c r="F8" s="589"/>
      <c r="G8" s="664"/>
      <c r="H8" s="913"/>
    </row>
    <row r="9" spans="2:8" x14ac:dyDescent="0.25">
      <c r="B9" s="750"/>
      <c r="C9" s="733" t="s">
        <v>669</v>
      </c>
      <c r="D9" s="914" t="s">
        <v>668</v>
      </c>
      <c r="E9" s="140"/>
      <c r="F9" s="144"/>
      <c r="G9" s="667"/>
      <c r="H9" s="665"/>
    </row>
    <row r="10" spans="2:8" ht="13.8" thickBot="1" x14ac:dyDescent="0.3">
      <c r="B10" s="751"/>
      <c r="C10" s="660"/>
      <c r="D10" s="915"/>
      <c r="E10" s="660"/>
      <c r="F10" s="661"/>
      <c r="G10" s="669"/>
      <c r="H10" s="916"/>
    </row>
    <row r="11" spans="2:8" ht="39.6" x14ac:dyDescent="0.25">
      <c r="B11" s="958" t="s">
        <v>62</v>
      </c>
      <c r="C11" s="918"/>
      <c r="D11" s="818" t="s">
        <v>441</v>
      </c>
      <c r="E11" s="190"/>
      <c r="F11" s="190"/>
      <c r="G11" s="191"/>
      <c r="H11" s="920"/>
    </row>
    <row r="12" spans="2:8" x14ac:dyDescent="0.25">
      <c r="B12" s="959"/>
      <c r="C12" s="922"/>
      <c r="D12" s="960"/>
      <c r="E12" s="238"/>
      <c r="F12" s="238"/>
      <c r="G12" s="316"/>
      <c r="H12" s="924"/>
    </row>
    <row r="13" spans="2:8" x14ac:dyDescent="0.25">
      <c r="B13" s="959" t="s">
        <v>144</v>
      </c>
      <c r="C13" s="825"/>
      <c r="D13" s="961" t="s">
        <v>670</v>
      </c>
      <c r="E13" s="238"/>
      <c r="F13" s="238"/>
      <c r="G13" s="316"/>
      <c r="H13" s="962"/>
    </row>
    <row r="14" spans="2:8" ht="30.75" customHeight="1" x14ac:dyDescent="0.25">
      <c r="B14" s="947" t="s">
        <v>145</v>
      </c>
      <c r="C14" s="494"/>
      <c r="D14" s="841" t="s">
        <v>916</v>
      </c>
      <c r="E14" s="889" t="s">
        <v>54</v>
      </c>
      <c r="F14" s="494">
        <v>2</v>
      </c>
      <c r="G14" s="621">
        <v>15000</v>
      </c>
      <c r="H14" s="620">
        <f>F14*G14</f>
        <v>30000</v>
      </c>
    </row>
    <row r="15" spans="2:8" ht="26.4" x14ac:dyDescent="0.25">
      <c r="B15" s="947" t="s">
        <v>146</v>
      </c>
      <c r="C15" s="899"/>
      <c r="D15" s="856" t="s">
        <v>1059</v>
      </c>
      <c r="E15" s="889" t="s">
        <v>54</v>
      </c>
      <c r="F15" s="494">
        <v>2</v>
      </c>
      <c r="G15" s="621">
        <v>1500</v>
      </c>
      <c r="H15" s="620">
        <f t="shared" ref="H15:H36" si="0">F15*G15</f>
        <v>3000</v>
      </c>
    </row>
    <row r="16" spans="2:8" ht="39.6" x14ac:dyDescent="0.25">
      <c r="B16" s="947" t="s">
        <v>288</v>
      </c>
      <c r="C16" s="836"/>
      <c r="D16" s="963" t="s">
        <v>1058</v>
      </c>
      <c r="E16" s="889" t="s">
        <v>54</v>
      </c>
      <c r="F16" s="161">
        <v>2</v>
      </c>
      <c r="G16" s="621">
        <v>1150</v>
      </c>
      <c r="H16" s="620">
        <f t="shared" si="0"/>
        <v>2300</v>
      </c>
    </row>
    <row r="17" spans="2:8" ht="39.6" x14ac:dyDescent="0.25">
      <c r="B17" s="947" t="s">
        <v>671</v>
      </c>
      <c r="C17" s="836"/>
      <c r="D17" s="839" t="s">
        <v>1057</v>
      </c>
      <c r="E17" s="494" t="s">
        <v>410</v>
      </c>
      <c r="F17" s="494">
        <v>1</v>
      </c>
      <c r="G17" s="621">
        <v>220000</v>
      </c>
      <c r="H17" s="620">
        <f t="shared" si="0"/>
        <v>220000</v>
      </c>
    </row>
    <row r="18" spans="2:8" ht="26.4" x14ac:dyDescent="0.25">
      <c r="B18" s="947" t="s">
        <v>672</v>
      </c>
      <c r="C18" s="836"/>
      <c r="D18" s="839" t="s">
        <v>1066</v>
      </c>
      <c r="E18" s="889" t="s">
        <v>411</v>
      </c>
      <c r="F18" s="857">
        <f>G17</f>
        <v>220000</v>
      </c>
      <c r="G18" s="621">
        <v>0.05</v>
      </c>
      <c r="H18" s="620">
        <f t="shared" si="0"/>
        <v>11000</v>
      </c>
    </row>
    <row r="19" spans="2:8" ht="39.6" x14ac:dyDescent="0.25">
      <c r="B19" s="947" t="s">
        <v>673</v>
      </c>
      <c r="C19" s="836"/>
      <c r="D19" s="839" t="s">
        <v>1060</v>
      </c>
      <c r="E19" s="889" t="s">
        <v>54</v>
      </c>
      <c r="F19" s="494">
        <v>1</v>
      </c>
      <c r="G19" s="621">
        <v>12500</v>
      </c>
      <c r="H19" s="620">
        <f t="shared" si="0"/>
        <v>12500</v>
      </c>
    </row>
    <row r="20" spans="2:8" ht="26.4" x14ac:dyDescent="0.25">
      <c r="B20" s="947" t="s">
        <v>674</v>
      </c>
      <c r="C20" s="964"/>
      <c r="D20" s="965" t="s">
        <v>853</v>
      </c>
      <c r="E20" s="955" t="s">
        <v>54</v>
      </c>
      <c r="F20" s="626">
        <v>1</v>
      </c>
      <c r="G20" s="627">
        <v>8500</v>
      </c>
      <c r="H20" s="620">
        <f t="shared" si="0"/>
        <v>8500</v>
      </c>
    </row>
    <row r="21" spans="2:8" ht="26.4" x14ac:dyDescent="0.25">
      <c r="B21" s="947" t="s">
        <v>675</v>
      </c>
      <c r="C21" s="964"/>
      <c r="D21" s="965" t="s">
        <v>854</v>
      </c>
      <c r="E21" s="955" t="s">
        <v>54</v>
      </c>
      <c r="F21" s="626">
        <v>1</v>
      </c>
      <c r="G21" s="627">
        <v>5500</v>
      </c>
      <c r="H21" s="620">
        <f t="shared" si="0"/>
        <v>5500</v>
      </c>
    </row>
    <row r="22" spans="2:8" ht="26.4" x14ac:dyDescent="0.25">
      <c r="B22" s="947" t="s">
        <v>676</v>
      </c>
      <c r="C22" s="964"/>
      <c r="D22" s="965" t="s">
        <v>855</v>
      </c>
      <c r="E22" s="955" t="s">
        <v>54</v>
      </c>
      <c r="F22" s="626">
        <v>1</v>
      </c>
      <c r="G22" s="627">
        <v>5500</v>
      </c>
      <c r="H22" s="620">
        <f t="shared" si="0"/>
        <v>5500</v>
      </c>
    </row>
    <row r="23" spans="2:8" ht="26.4" x14ac:dyDescent="0.25">
      <c r="B23" s="947" t="s">
        <v>1067</v>
      </c>
      <c r="C23" s="964"/>
      <c r="D23" s="965" t="s">
        <v>856</v>
      </c>
      <c r="E23" s="955" t="s">
        <v>54</v>
      </c>
      <c r="F23" s="626">
        <v>1</v>
      </c>
      <c r="G23" s="627">
        <v>5500</v>
      </c>
      <c r="H23" s="620">
        <f t="shared" si="0"/>
        <v>5500</v>
      </c>
    </row>
    <row r="24" spans="2:8" s="353" customFormat="1" ht="39.6" x14ac:dyDescent="0.25">
      <c r="B24" s="947" t="s">
        <v>677</v>
      </c>
      <c r="C24" s="964"/>
      <c r="D24" s="839" t="s">
        <v>1061</v>
      </c>
      <c r="E24" s="955" t="s">
        <v>54</v>
      </c>
      <c r="F24" s="626">
        <v>1</v>
      </c>
      <c r="G24" s="628">
        <v>950</v>
      </c>
      <c r="H24" s="620">
        <f t="shared" si="0"/>
        <v>950</v>
      </c>
    </row>
    <row r="25" spans="2:8" s="353" customFormat="1" ht="39.6" x14ac:dyDescent="0.25">
      <c r="B25" s="947" t="s">
        <v>678</v>
      </c>
      <c r="C25" s="966"/>
      <c r="D25" s="839" t="s">
        <v>1062</v>
      </c>
      <c r="E25" s="955" t="s">
        <v>54</v>
      </c>
      <c r="F25" s="626">
        <v>1</v>
      </c>
      <c r="G25" s="628">
        <v>250</v>
      </c>
      <c r="H25" s="620">
        <f t="shared" si="0"/>
        <v>250</v>
      </c>
    </row>
    <row r="26" spans="2:8" s="353" customFormat="1" ht="39.6" x14ac:dyDescent="0.25">
      <c r="B26" s="947" t="s">
        <v>679</v>
      </c>
      <c r="C26" s="964"/>
      <c r="D26" s="839" t="s">
        <v>1063</v>
      </c>
      <c r="E26" s="955" t="s">
        <v>54</v>
      </c>
      <c r="F26" s="626">
        <v>1</v>
      </c>
      <c r="G26" s="628">
        <v>1100</v>
      </c>
      <c r="H26" s="620">
        <f t="shared" si="0"/>
        <v>1100</v>
      </c>
    </row>
    <row r="27" spans="2:8" s="353" customFormat="1" ht="26.4" x14ac:dyDescent="0.25">
      <c r="B27" s="947" t="s">
        <v>680</v>
      </c>
      <c r="C27" s="964"/>
      <c r="D27" s="965" t="s">
        <v>709</v>
      </c>
      <c r="E27" s="955" t="s">
        <v>54</v>
      </c>
      <c r="F27" s="626">
        <v>2</v>
      </c>
      <c r="G27" s="628">
        <v>6500</v>
      </c>
      <c r="H27" s="620">
        <f t="shared" si="0"/>
        <v>13000</v>
      </c>
    </row>
    <row r="28" spans="2:8" s="353" customFormat="1" ht="39.6" x14ac:dyDescent="0.25">
      <c r="B28" s="947" t="s">
        <v>681</v>
      </c>
      <c r="C28" s="964"/>
      <c r="D28" s="839" t="s">
        <v>1064</v>
      </c>
      <c r="E28" s="626" t="s">
        <v>410</v>
      </c>
      <c r="F28" s="626">
        <v>1</v>
      </c>
      <c r="G28" s="628">
        <v>60000</v>
      </c>
      <c r="H28" s="620">
        <f t="shared" si="0"/>
        <v>60000</v>
      </c>
    </row>
    <row r="29" spans="2:8" s="353" customFormat="1" ht="26.4" x14ac:dyDescent="0.25">
      <c r="B29" s="947" t="s">
        <v>682</v>
      </c>
      <c r="C29" s="964"/>
      <c r="D29" s="839" t="s">
        <v>1068</v>
      </c>
      <c r="E29" s="955" t="s">
        <v>411</v>
      </c>
      <c r="F29" s="983">
        <f>G28</f>
        <v>60000</v>
      </c>
      <c r="G29" s="628">
        <v>0.05</v>
      </c>
      <c r="H29" s="620">
        <f t="shared" si="0"/>
        <v>3000</v>
      </c>
    </row>
    <row r="30" spans="2:8" s="353" customFormat="1" ht="39.6" x14ac:dyDescent="0.25">
      <c r="B30" s="947" t="s">
        <v>683</v>
      </c>
      <c r="C30" s="964"/>
      <c r="D30" s="965" t="s">
        <v>913</v>
      </c>
      <c r="E30" s="955" t="s">
        <v>54</v>
      </c>
      <c r="F30" s="626">
        <v>1</v>
      </c>
      <c r="G30" s="628">
        <v>3000</v>
      </c>
      <c r="H30" s="620">
        <f t="shared" si="0"/>
        <v>3000</v>
      </c>
    </row>
    <row r="31" spans="2:8" s="353" customFormat="1" ht="52.8" x14ac:dyDescent="0.25">
      <c r="B31" s="947" t="s">
        <v>684</v>
      </c>
      <c r="C31" s="964"/>
      <c r="D31" s="839" t="s">
        <v>1076</v>
      </c>
      <c r="E31" s="955" t="s">
        <v>54</v>
      </c>
      <c r="F31" s="626">
        <v>2</v>
      </c>
      <c r="G31" s="628">
        <v>8500</v>
      </c>
      <c r="H31" s="620">
        <f t="shared" si="0"/>
        <v>17000</v>
      </c>
    </row>
    <row r="32" spans="2:8" hidden="1" x14ac:dyDescent="0.25">
      <c r="B32" s="947" t="s">
        <v>685</v>
      </c>
      <c r="C32" s="967"/>
      <c r="D32" s="965" t="s">
        <v>708</v>
      </c>
      <c r="E32" s="955" t="s">
        <v>54</v>
      </c>
      <c r="F32" s="626"/>
      <c r="G32" s="628"/>
      <c r="H32" s="620">
        <f t="shared" si="0"/>
        <v>0</v>
      </c>
    </row>
    <row r="33" spans="2:8" s="353" customFormat="1" ht="39.6" x14ac:dyDescent="0.25">
      <c r="B33" s="947" t="s">
        <v>686</v>
      </c>
      <c r="C33" s="968"/>
      <c r="D33" s="965" t="s">
        <v>857</v>
      </c>
      <c r="E33" s="955" t="s">
        <v>54</v>
      </c>
      <c r="F33" s="969">
        <v>1</v>
      </c>
      <c r="G33" s="628">
        <v>31400</v>
      </c>
      <c r="H33" s="620">
        <f t="shared" si="0"/>
        <v>31400</v>
      </c>
    </row>
    <row r="34" spans="2:8" ht="39.6" x14ac:dyDescent="0.25">
      <c r="B34" s="947" t="s">
        <v>687</v>
      </c>
      <c r="C34" s="968"/>
      <c r="D34" s="970" t="s">
        <v>710</v>
      </c>
      <c r="E34" s="955" t="s">
        <v>54</v>
      </c>
      <c r="F34" s="969">
        <v>2</v>
      </c>
      <c r="G34" s="968">
        <v>12500</v>
      </c>
      <c r="H34" s="620">
        <f t="shared" si="0"/>
        <v>25000</v>
      </c>
    </row>
    <row r="35" spans="2:8" ht="39.6" x14ac:dyDescent="0.25">
      <c r="B35" s="947" t="s">
        <v>688</v>
      </c>
      <c r="C35" s="773"/>
      <c r="D35" s="965" t="s">
        <v>711</v>
      </c>
      <c r="E35" s="955" t="s">
        <v>54</v>
      </c>
      <c r="F35" s="624">
        <v>2</v>
      </c>
      <c r="G35" s="971">
        <v>12500</v>
      </c>
      <c r="H35" s="620">
        <f t="shared" si="0"/>
        <v>25000</v>
      </c>
    </row>
    <row r="36" spans="2:8" ht="39.6" x14ac:dyDescent="0.25">
      <c r="B36" s="947" t="s">
        <v>689</v>
      </c>
      <c r="C36" s="968"/>
      <c r="D36" s="970" t="s">
        <v>712</v>
      </c>
      <c r="E36" s="955" t="s">
        <v>54</v>
      </c>
      <c r="F36" s="969">
        <v>2</v>
      </c>
      <c r="G36" s="968">
        <v>18500</v>
      </c>
      <c r="H36" s="620">
        <f t="shared" si="0"/>
        <v>37000</v>
      </c>
    </row>
    <row r="37" spans="2:8" x14ac:dyDescent="0.25">
      <c r="B37" s="947"/>
      <c r="C37" s="773"/>
      <c r="D37" s="965"/>
      <c r="E37" s="494"/>
      <c r="F37" s="624"/>
      <c r="G37" s="773"/>
      <c r="H37" s="972"/>
    </row>
    <row r="38" spans="2:8" x14ac:dyDescent="0.25">
      <c r="B38" s="947"/>
      <c r="C38" s="773"/>
      <c r="D38" s="965"/>
      <c r="E38" s="494"/>
      <c r="F38" s="624"/>
      <c r="G38" s="773"/>
      <c r="H38" s="972"/>
    </row>
    <row r="39" spans="2:8" x14ac:dyDescent="0.25">
      <c r="B39" s="973"/>
      <c r="C39" s="773"/>
      <c r="D39" s="974"/>
      <c r="E39" s="624"/>
      <c r="F39" s="624"/>
      <c r="G39" s="773"/>
      <c r="H39" s="972"/>
    </row>
    <row r="40" spans="2:8" ht="13.8" thickBot="1" x14ac:dyDescent="0.3">
      <c r="B40" s="973"/>
      <c r="C40" s="773"/>
      <c r="D40" s="974"/>
      <c r="E40" s="624"/>
      <c r="F40" s="624"/>
      <c r="G40" s="773"/>
      <c r="H40" s="972"/>
    </row>
    <row r="41" spans="2:8" ht="12.9" customHeight="1" x14ac:dyDescent="0.25">
      <c r="B41" s="844"/>
      <c r="C41" s="846"/>
      <c r="D41" s="942"/>
      <c r="E41" s="847"/>
      <c r="F41" s="848"/>
      <c r="G41" s="846"/>
      <c r="H41" s="293"/>
    </row>
    <row r="42" spans="2:8" ht="12.9" customHeight="1" x14ac:dyDescent="0.25">
      <c r="B42" s="267"/>
      <c r="C42" s="147"/>
      <c r="D42" s="707" t="s">
        <v>714</v>
      </c>
      <c r="E42" s="151"/>
      <c r="F42" s="849"/>
      <c r="G42" s="944"/>
      <c r="H42" s="291">
        <f>SUM(H14:H41)</f>
        <v>520500</v>
      </c>
    </row>
    <row r="43" spans="2:8" ht="12.9" customHeight="1" thickBot="1" x14ac:dyDescent="0.3">
      <c r="B43" s="851"/>
      <c r="C43" s="852"/>
      <c r="D43" s="946"/>
      <c r="E43" s="853"/>
      <c r="F43" s="854"/>
      <c r="G43" s="852"/>
      <c r="H43" s="855"/>
    </row>
    <row r="44" spans="2:8" x14ac:dyDescent="0.25">
      <c r="B44" s="748" t="s">
        <v>49</v>
      </c>
      <c r="C44" s="730" t="s">
        <v>42</v>
      </c>
      <c r="D44" s="586" t="s">
        <v>50</v>
      </c>
      <c r="E44" s="586" t="s">
        <v>51</v>
      </c>
      <c r="F44" s="589" t="s">
        <v>52</v>
      </c>
      <c r="G44" s="586" t="s">
        <v>53</v>
      </c>
      <c r="H44" s="659" t="s">
        <v>64</v>
      </c>
    </row>
    <row r="45" spans="2:8" ht="13.8" thickBot="1" x14ac:dyDescent="0.3">
      <c r="B45" s="749" t="s">
        <v>54</v>
      </c>
      <c r="C45" s="731" t="s">
        <v>43</v>
      </c>
      <c r="D45" s="660"/>
      <c r="E45" s="660"/>
      <c r="F45" s="661"/>
      <c r="G45" s="695"/>
      <c r="H45" s="670"/>
    </row>
    <row r="46" spans="2:8" x14ac:dyDescent="0.25">
      <c r="B46" s="911"/>
      <c r="C46" s="586"/>
      <c r="D46" s="912"/>
      <c r="E46" s="586"/>
      <c r="F46" s="589"/>
      <c r="G46" s="664"/>
      <c r="H46" s="913"/>
    </row>
    <row r="47" spans="2:8" x14ac:dyDescent="0.25">
      <c r="B47" s="750"/>
      <c r="C47" s="733" t="s">
        <v>669</v>
      </c>
      <c r="D47" s="914" t="s">
        <v>668</v>
      </c>
      <c r="E47" s="140"/>
      <c r="F47" s="144"/>
      <c r="G47" s="667"/>
      <c r="H47" s="665"/>
    </row>
    <row r="48" spans="2:8" ht="13.8" thickBot="1" x14ac:dyDescent="0.3">
      <c r="B48" s="751"/>
      <c r="C48" s="660"/>
      <c r="D48" s="915"/>
      <c r="E48" s="660"/>
      <c r="F48" s="661"/>
      <c r="G48" s="669"/>
      <c r="H48" s="916"/>
    </row>
    <row r="49" spans="2:8" x14ac:dyDescent="0.25">
      <c r="B49" s="975"/>
      <c r="C49" s="976"/>
      <c r="D49" s="976"/>
      <c r="E49" s="190"/>
      <c r="F49" s="190"/>
      <c r="G49" s="191"/>
      <c r="H49" s="674"/>
    </row>
    <row r="50" spans="2:8" x14ac:dyDescent="0.25">
      <c r="B50" s="977"/>
      <c r="C50" s="978"/>
      <c r="D50" s="982" t="s">
        <v>1033</v>
      </c>
      <c r="E50" s="238"/>
      <c r="F50" s="238"/>
      <c r="G50" s="316"/>
      <c r="H50" s="979">
        <f>H42</f>
        <v>520500</v>
      </c>
    </row>
    <row r="51" spans="2:8" x14ac:dyDescent="0.25">
      <c r="B51" s="977"/>
      <c r="C51" s="825"/>
      <c r="D51" s="980"/>
      <c r="E51" s="238"/>
      <c r="F51" s="238"/>
      <c r="G51" s="316"/>
      <c r="H51" s="962"/>
    </row>
    <row r="52" spans="2:8" ht="26.4" x14ac:dyDescent="0.25">
      <c r="B52" s="947" t="s">
        <v>690</v>
      </c>
      <c r="C52" s="773"/>
      <c r="D52" s="965" t="s">
        <v>713</v>
      </c>
      <c r="E52" s="955" t="s">
        <v>54</v>
      </c>
      <c r="F52" s="624">
        <v>1</v>
      </c>
      <c r="G52" s="773">
        <v>15000</v>
      </c>
      <c r="H52" s="647">
        <f>F52*G52</f>
        <v>15000</v>
      </c>
    </row>
    <row r="53" spans="2:8" ht="26.4" x14ac:dyDescent="0.25">
      <c r="B53" s="947" t="s">
        <v>691</v>
      </c>
      <c r="C53" s="773"/>
      <c r="D53" s="965" t="s">
        <v>912</v>
      </c>
      <c r="E53" s="955" t="s">
        <v>54</v>
      </c>
      <c r="F53" s="624">
        <v>2</v>
      </c>
      <c r="G53" s="773">
        <v>18000</v>
      </c>
      <c r="H53" s="647">
        <f t="shared" ref="H53:H76" si="1">F53*G53</f>
        <v>36000</v>
      </c>
    </row>
    <row r="54" spans="2:8" ht="39.6" x14ac:dyDescent="0.25">
      <c r="B54" s="947" t="s">
        <v>692</v>
      </c>
      <c r="C54" s="773"/>
      <c r="D54" s="839" t="s">
        <v>1065</v>
      </c>
      <c r="E54" s="955" t="s">
        <v>54</v>
      </c>
      <c r="F54" s="624">
        <v>2</v>
      </c>
      <c r="G54" s="773">
        <v>9500</v>
      </c>
      <c r="H54" s="647">
        <f t="shared" si="1"/>
        <v>19000</v>
      </c>
    </row>
    <row r="55" spans="2:8" ht="39.6" x14ac:dyDescent="0.25">
      <c r="B55" s="947" t="s">
        <v>693</v>
      </c>
      <c r="C55" s="773"/>
      <c r="D55" s="965" t="s">
        <v>915</v>
      </c>
      <c r="E55" s="955" t="s">
        <v>54</v>
      </c>
      <c r="F55" s="624">
        <v>1</v>
      </c>
      <c r="G55" s="773">
        <v>65000</v>
      </c>
      <c r="H55" s="647">
        <f t="shared" si="1"/>
        <v>65000</v>
      </c>
    </row>
    <row r="56" spans="2:8" ht="39.6" x14ac:dyDescent="0.25">
      <c r="B56" s="947" t="s">
        <v>694</v>
      </c>
      <c r="C56" s="773"/>
      <c r="D56" s="965" t="s">
        <v>715</v>
      </c>
      <c r="E56" s="955" t="s">
        <v>54</v>
      </c>
      <c r="F56" s="624">
        <v>6</v>
      </c>
      <c r="G56" s="773">
        <v>3500</v>
      </c>
      <c r="H56" s="647">
        <f t="shared" si="1"/>
        <v>21000</v>
      </c>
    </row>
    <row r="57" spans="2:8" ht="39.6" x14ac:dyDescent="0.25">
      <c r="B57" s="947" t="s">
        <v>695</v>
      </c>
      <c r="C57" s="773"/>
      <c r="D57" s="965" t="s">
        <v>716</v>
      </c>
      <c r="E57" s="955" t="s">
        <v>54</v>
      </c>
      <c r="F57" s="624">
        <v>12</v>
      </c>
      <c r="G57" s="198">
        <v>300</v>
      </c>
      <c r="H57" s="647">
        <f t="shared" si="1"/>
        <v>3600</v>
      </c>
    </row>
    <row r="58" spans="2:8" ht="39.6" x14ac:dyDescent="0.25">
      <c r="B58" s="947" t="s">
        <v>696</v>
      </c>
      <c r="C58" s="773"/>
      <c r="D58" s="965" t="s">
        <v>717</v>
      </c>
      <c r="E58" s="955" t="s">
        <v>54</v>
      </c>
      <c r="F58" s="624">
        <v>12</v>
      </c>
      <c r="G58" s="198">
        <v>300</v>
      </c>
      <c r="H58" s="647">
        <f t="shared" si="1"/>
        <v>3600</v>
      </c>
    </row>
    <row r="59" spans="2:8" ht="39.6" x14ac:dyDescent="0.25">
      <c r="B59" s="947" t="s">
        <v>697</v>
      </c>
      <c r="C59" s="773"/>
      <c r="D59" s="965" t="s">
        <v>718</v>
      </c>
      <c r="E59" s="955" t="s">
        <v>54</v>
      </c>
      <c r="F59" s="624">
        <v>12</v>
      </c>
      <c r="G59" s="198">
        <v>300</v>
      </c>
      <c r="H59" s="647">
        <f t="shared" si="1"/>
        <v>3600</v>
      </c>
    </row>
    <row r="60" spans="2:8" ht="26.4" x14ac:dyDescent="0.25">
      <c r="B60" s="947" t="s">
        <v>846</v>
      </c>
      <c r="C60" s="773"/>
      <c r="D60" s="965" t="s">
        <v>719</v>
      </c>
      <c r="E60" s="955" t="s">
        <v>54</v>
      </c>
      <c r="F60" s="624">
        <v>2</v>
      </c>
      <c r="G60" s="198">
        <v>5000</v>
      </c>
      <c r="H60" s="647">
        <f t="shared" si="1"/>
        <v>10000</v>
      </c>
    </row>
    <row r="61" spans="2:8" ht="26.4" x14ac:dyDescent="0.25">
      <c r="B61" s="947" t="s">
        <v>847</v>
      </c>
      <c r="C61" s="773"/>
      <c r="D61" s="965" t="s">
        <v>720</v>
      </c>
      <c r="E61" s="955" t="s">
        <v>54</v>
      </c>
      <c r="F61" s="624">
        <v>4</v>
      </c>
      <c r="G61" s="198">
        <v>4300</v>
      </c>
      <c r="H61" s="647">
        <f t="shared" si="1"/>
        <v>17200</v>
      </c>
    </row>
    <row r="62" spans="2:8" ht="39.6" x14ac:dyDescent="0.25">
      <c r="B62" s="947" t="s">
        <v>848</v>
      </c>
      <c r="C62" s="773"/>
      <c r="D62" s="965" t="s">
        <v>721</v>
      </c>
      <c r="E62" s="955" t="s">
        <v>54</v>
      </c>
      <c r="F62" s="624">
        <v>2</v>
      </c>
      <c r="G62" s="198">
        <v>1200</v>
      </c>
      <c r="H62" s="647">
        <f t="shared" si="1"/>
        <v>2400</v>
      </c>
    </row>
    <row r="63" spans="2:8" ht="39.6" x14ac:dyDescent="0.25">
      <c r="B63" s="947" t="s">
        <v>849</v>
      </c>
      <c r="C63" s="773"/>
      <c r="D63" s="965" t="s">
        <v>722</v>
      </c>
      <c r="E63" s="955" t="s">
        <v>54</v>
      </c>
      <c r="F63" s="624">
        <v>2</v>
      </c>
      <c r="G63" s="198">
        <v>3500</v>
      </c>
      <c r="H63" s="647">
        <f t="shared" si="1"/>
        <v>7000</v>
      </c>
    </row>
    <row r="64" spans="2:8" ht="39.6" x14ac:dyDescent="0.25">
      <c r="B64" s="947" t="s">
        <v>850</v>
      </c>
      <c r="C64" s="773"/>
      <c r="D64" s="965" t="s">
        <v>914</v>
      </c>
      <c r="E64" s="889" t="s">
        <v>54</v>
      </c>
      <c r="F64" s="624">
        <v>1</v>
      </c>
      <c r="G64" s="971">
        <v>1800</v>
      </c>
      <c r="H64" s="647">
        <f t="shared" si="1"/>
        <v>1800</v>
      </c>
    </row>
    <row r="65" spans="2:8" ht="39.6" x14ac:dyDescent="0.25">
      <c r="B65" s="947" t="s">
        <v>851</v>
      </c>
      <c r="C65" s="773"/>
      <c r="D65" s="965" t="s">
        <v>917</v>
      </c>
      <c r="E65" s="889" t="s">
        <v>54</v>
      </c>
      <c r="F65" s="624">
        <v>2</v>
      </c>
      <c r="G65" s="198">
        <v>4400</v>
      </c>
      <c r="H65" s="647">
        <f t="shared" si="1"/>
        <v>8800</v>
      </c>
    </row>
    <row r="66" spans="2:8" ht="39.6" x14ac:dyDescent="0.25">
      <c r="B66" s="947" t="s">
        <v>852</v>
      </c>
      <c r="C66" s="773"/>
      <c r="D66" s="965" t="s">
        <v>918</v>
      </c>
      <c r="E66" s="889" t="s">
        <v>54</v>
      </c>
      <c r="F66" s="624">
        <v>1</v>
      </c>
      <c r="G66" s="198">
        <v>3800</v>
      </c>
      <c r="H66" s="647">
        <f t="shared" si="1"/>
        <v>3800</v>
      </c>
    </row>
    <row r="67" spans="2:8" x14ac:dyDescent="0.25">
      <c r="B67" s="947"/>
      <c r="C67" s="773"/>
      <c r="D67" s="965"/>
      <c r="E67" s="494"/>
      <c r="F67" s="624"/>
      <c r="G67" s="773"/>
      <c r="H67" s="647">
        <f t="shared" si="1"/>
        <v>0</v>
      </c>
    </row>
    <row r="68" spans="2:8" x14ac:dyDescent="0.25">
      <c r="B68" s="959" t="s">
        <v>699</v>
      </c>
      <c r="C68" s="773"/>
      <c r="D68" s="961" t="s">
        <v>698</v>
      </c>
      <c r="E68" s="624"/>
      <c r="F68" s="624"/>
      <c r="G68" s="773"/>
      <c r="H68" s="647">
        <f t="shared" si="1"/>
        <v>0</v>
      </c>
    </row>
    <row r="69" spans="2:8" ht="26.4" x14ac:dyDescent="0.25">
      <c r="B69" s="947" t="s">
        <v>700</v>
      </c>
      <c r="C69" s="773"/>
      <c r="D69" s="981" t="s">
        <v>704</v>
      </c>
      <c r="E69" s="888" t="s">
        <v>54</v>
      </c>
      <c r="F69" s="624">
        <v>1</v>
      </c>
      <c r="G69" s="773">
        <v>3200</v>
      </c>
      <c r="H69" s="647">
        <f t="shared" si="1"/>
        <v>3200</v>
      </c>
    </row>
    <row r="70" spans="2:8" ht="26.4" x14ac:dyDescent="0.25">
      <c r="B70" s="947" t="s">
        <v>701</v>
      </c>
      <c r="C70" s="773"/>
      <c r="D70" s="981" t="s">
        <v>705</v>
      </c>
      <c r="E70" s="888" t="s">
        <v>54</v>
      </c>
      <c r="F70" s="624">
        <v>2</v>
      </c>
      <c r="G70" s="773">
        <v>3200</v>
      </c>
      <c r="H70" s="647">
        <f t="shared" si="1"/>
        <v>6400</v>
      </c>
    </row>
    <row r="71" spans="2:8" ht="26.4" x14ac:dyDescent="0.25">
      <c r="B71" s="947" t="s">
        <v>702</v>
      </c>
      <c r="C71" s="773"/>
      <c r="D71" s="981" t="s">
        <v>706</v>
      </c>
      <c r="E71" s="888" t="s">
        <v>54</v>
      </c>
      <c r="F71" s="624">
        <v>1</v>
      </c>
      <c r="G71" s="773">
        <v>3200</v>
      </c>
      <c r="H71" s="647">
        <f t="shared" si="1"/>
        <v>3200</v>
      </c>
    </row>
    <row r="72" spans="2:8" ht="26.4" x14ac:dyDescent="0.25">
      <c r="B72" s="947" t="s">
        <v>703</v>
      </c>
      <c r="C72" s="773"/>
      <c r="D72" s="981" t="s">
        <v>707</v>
      </c>
      <c r="E72" s="888" t="s">
        <v>54</v>
      </c>
      <c r="F72" s="624">
        <v>1</v>
      </c>
      <c r="G72" s="773">
        <v>3200</v>
      </c>
      <c r="H72" s="647">
        <f t="shared" si="1"/>
        <v>3200</v>
      </c>
    </row>
    <row r="73" spans="2:8" x14ac:dyDescent="0.25">
      <c r="B73" s="947"/>
      <c r="C73" s="773"/>
      <c r="D73" s="981"/>
      <c r="E73" s="161"/>
      <c r="F73" s="624"/>
      <c r="G73" s="773"/>
      <c r="H73" s="647">
        <f t="shared" si="1"/>
        <v>0</v>
      </c>
    </row>
    <row r="74" spans="2:8" ht="26.4" x14ac:dyDescent="0.25">
      <c r="B74" s="938" t="s">
        <v>1077</v>
      </c>
      <c r="C74" s="773"/>
      <c r="D74" s="1000" t="s">
        <v>1079</v>
      </c>
      <c r="E74" s="161"/>
      <c r="F74" s="624"/>
      <c r="G74" s="773"/>
      <c r="H74" s="647">
        <f t="shared" si="1"/>
        <v>0</v>
      </c>
    </row>
    <row r="75" spans="2:8" ht="39.6" x14ac:dyDescent="0.25">
      <c r="B75" s="938" t="s">
        <v>1080</v>
      </c>
      <c r="C75" s="773"/>
      <c r="D75" s="999" t="s">
        <v>1078</v>
      </c>
      <c r="E75" s="888" t="s">
        <v>921</v>
      </c>
      <c r="F75" s="624">
        <v>1</v>
      </c>
      <c r="G75" s="1001">
        <v>150000</v>
      </c>
      <c r="H75" s="647">
        <f t="shared" si="1"/>
        <v>150000</v>
      </c>
    </row>
    <row r="76" spans="2:8" ht="26.4" x14ac:dyDescent="0.25">
      <c r="B76" s="938" t="s">
        <v>1081</v>
      </c>
      <c r="C76" s="773"/>
      <c r="D76" s="999" t="s">
        <v>1083</v>
      </c>
      <c r="E76" s="888" t="s">
        <v>411</v>
      </c>
      <c r="F76" s="624">
        <f>G75</f>
        <v>150000</v>
      </c>
      <c r="G76" s="773">
        <v>0.05</v>
      </c>
      <c r="H76" s="647">
        <f t="shared" si="1"/>
        <v>7500</v>
      </c>
    </row>
    <row r="77" spans="2:8" ht="13.8" thickBot="1" x14ac:dyDescent="0.3">
      <c r="B77" s="973"/>
      <c r="C77" s="773"/>
      <c r="D77" s="974"/>
      <c r="E77" s="624"/>
      <c r="F77" s="624"/>
      <c r="G77" s="773"/>
      <c r="H77" s="972"/>
    </row>
    <row r="78" spans="2:8" x14ac:dyDescent="0.25">
      <c r="B78" s="844"/>
      <c r="C78" s="846"/>
      <c r="D78" s="942"/>
      <c r="E78" s="847"/>
      <c r="F78" s="848"/>
      <c r="G78" s="846"/>
      <c r="H78" s="293"/>
    </row>
    <row r="79" spans="2:8" x14ac:dyDescent="0.25">
      <c r="B79" s="267"/>
      <c r="C79" s="147"/>
      <c r="D79" s="707" t="s">
        <v>0</v>
      </c>
      <c r="E79" s="151"/>
      <c r="F79" s="849"/>
      <c r="G79" s="944"/>
      <c r="H79" s="291">
        <f>SUM(H50:H78)</f>
        <v>911800</v>
      </c>
    </row>
    <row r="80" spans="2:8" ht="13.8" thickBot="1" x14ac:dyDescent="0.3">
      <c r="B80" s="851"/>
      <c r="C80" s="852"/>
      <c r="D80" s="946"/>
      <c r="E80" s="853"/>
      <c r="F80" s="854"/>
      <c r="G80" s="852"/>
      <c r="H80" s="855"/>
    </row>
  </sheetData>
  <customSheetViews>
    <customSheetView guid="{E7EE5462-5085-4AFA-B0E7-ACEF3FD4BD46}" scale="130" showPageBreaks="1" zeroValues="0" printArea="1" hiddenRows="1" state="hidden" view="pageBreakPreview">
      <selection activeCell="G56" sqref="G56"/>
      <rowBreaks count="1" manualBreakCount="1">
        <brk id="43" min="1" max="11" man="1"/>
      </rowBreaks>
      <pageMargins left="0" right="0" top="0" bottom="0" header="0.51181102362204722" footer="0.51181102362204722"/>
      <printOptions horizontalCentered="1" verticalCentered="1"/>
      <pageSetup paperSize="9" scale="81" firstPageNumber="40" orientation="portrait" useFirstPageNumber="1" r:id="rId1"/>
      <headerFooter alignWithMargins="0">
        <oddFooter>&amp;CC&amp;P of C88</oddFooter>
      </headerFooter>
    </customSheetView>
    <customSheetView guid="{BC8C37C8-8E80-4CC8-91CA-8C32C70C60C4}" scale="130" showPageBreaks="1" zeroValues="0" printArea="1" hiddenRows="1" view="pageBreakPreview">
      <selection activeCell="F75" sqref="F75"/>
      <rowBreaks count="1" manualBreakCount="1">
        <brk id="43" min="1" max="11" man="1"/>
      </rowBreaks>
      <pageMargins left="0" right="0" top="0" bottom="0" header="0.51181102362204722" footer="0.51181102362204722"/>
      <printOptions horizontalCentered="1" verticalCentered="1"/>
      <pageSetup paperSize="9" scale="81" firstPageNumber="58" orientation="portrait" useFirstPageNumber="1" r:id="rId2"/>
      <headerFooter alignWithMargins="0">
        <oddFooter>Page &amp;P</oddFooter>
      </headerFooter>
    </customSheetView>
    <customSheetView guid="{875007EF-0453-4591-A772-2EE7302F3B85}" showPageBreaks="1" zeroValues="0" printArea="1" hiddenRows="1" view="pageBreakPreview" topLeftCell="A54">
      <selection activeCell="G56" sqref="G56"/>
      <rowBreaks count="2" manualBreakCount="2">
        <brk id="43" min="1" max="7" man="1"/>
        <brk id="78" min="1" max="7" man="1"/>
      </rowBreaks>
      <pageMargins left="0" right="0" top="0" bottom="0" header="0.51181102362204722" footer="0.51181102362204722"/>
      <printOptions horizontalCentered="1" verticalCentered="1"/>
      <pageSetup paperSize="9" scale="84" firstPageNumber="66" orientation="portrait" useFirstPageNumber="1" r:id="rId3"/>
      <headerFooter alignWithMargins="0">
        <oddFooter>Page &amp;P</oddFooter>
      </headerFooter>
    </customSheetView>
    <customSheetView guid="{85159366-3B40-433F-AF95-DBF9DC77139A}" scale="175" showPageBreaks="1" printArea="1" hiddenRows="1" topLeftCell="A10">
      <selection activeCell="C22" sqref="C22"/>
      <pageMargins left="0.59055118110236227" right="0.59055118110236227" top="0.59055118110236227" bottom="0.59055118110236227" header="0.51181102362204722" footer="0.51181102362204722"/>
      <printOptions horizontalCentered="1"/>
      <pageSetup paperSize="9" scale="84" orientation="portrait" r:id="rId4"/>
      <headerFooter alignWithMargins="0">
        <oddFooter>&amp;L&amp;8Sekhukhune SI BoQ&amp;C&amp;8Page &amp;P of &amp;N</oddFooter>
      </headerFooter>
    </customSheetView>
    <customSheetView guid="{5FFF03BB-C158-47E9-AD08-BBFF3492D689}" showPageBreaks="1" zeroValues="0" printArea="1" hiddenRows="1" view="pageBreakPreview">
      <selection activeCell="D83" sqref="D83"/>
      <rowBreaks count="1" manualBreakCount="1">
        <brk id="43" min="1" max="7" man="1"/>
      </rowBreaks>
      <pageMargins left="0" right="0" top="0" bottom="0" header="0.51181102362204722" footer="0.51181102362204722"/>
      <printOptions horizontalCentered="1" verticalCentered="1"/>
      <pageSetup paperSize="9" scale="84" firstPageNumber="66" orientation="portrait" useFirstPageNumber="1" r:id="rId5"/>
      <headerFooter alignWithMargins="0">
        <oddFooter>Page &amp;P</oddFooter>
      </headerFooter>
    </customSheetView>
    <customSheetView guid="{573374B7-DAD5-467E-B0ED-E49C3D2A1B52}" showPageBreaks="1" zeroValues="0" printArea="1" hiddenRows="1" view="pageBreakPreview" topLeftCell="A50">
      <selection activeCell="D53" sqref="D53"/>
      <rowBreaks count="1" manualBreakCount="1">
        <brk id="42" min="1" max="7" man="1"/>
      </rowBreaks>
      <pageMargins left="0" right="0" top="0" bottom="0" header="0.51181102362204722" footer="0.51181102362204722"/>
      <printOptions horizontalCentered="1" verticalCentered="1"/>
      <pageSetup paperSize="9" scale="81" firstPageNumber="58" orientation="portrait" useFirstPageNumber="1" r:id="rId6"/>
      <headerFooter alignWithMargins="0">
        <oddFooter>Page &amp;P</oddFooter>
      </headerFooter>
    </customSheetView>
    <customSheetView guid="{C3B3FDA1-B636-405B-B9E8-7D9BA09E0A5F}" showPageBreaks="1" zeroValues="0" printArea="1" hiddenRows="1" hiddenColumns="1" view="pageBreakPreview">
      <selection activeCell="N10" sqref="N10"/>
      <rowBreaks count="1" manualBreakCount="1">
        <brk id="42" min="1" max="11" man="1"/>
      </rowBreaks>
      <pageMargins left="0" right="0" top="0" bottom="0" header="0.51181102362204722" footer="0.51181102362204722"/>
      <printOptions horizontalCentered="1" verticalCentered="1"/>
      <pageSetup paperSize="9" scale="81" firstPageNumber="58" orientation="portrait" useFirstPageNumber="1" r:id="rId7"/>
      <headerFooter alignWithMargins="0">
        <oddFooter>Page &amp;P</oddFooter>
      </headerFooter>
    </customSheetView>
    <customSheetView guid="{2786F615-E2A6-496D-92C4-3CE38C7FA450}" scale="130" showPageBreaks="1" zeroValues="0" printArea="1" hiddenRows="1" view="pageBreakPreview" topLeftCell="A59">
      <selection activeCell="E76" sqref="E76"/>
      <rowBreaks count="1" manualBreakCount="1">
        <brk id="43" min="1" max="11" man="1"/>
      </rowBreaks>
      <pageMargins left="0" right="0" top="0" bottom="0" header="0.51181102362204722" footer="0.51181102362204722"/>
      <printOptions horizontalCentered="1" verticalCentered="1"/>
      <pageSetup paperSize="9" scale="81" firstPageNumber="40" orientation="portrait" useFirstPageNumber="1" r:id="rId8"/>
      <headerFooter alignWithMargins="0">
        <oddFooter>&amp;CC&amp;P of C88</oddFooter>
      </headerFooter>
    </customSheetView>
    <customSheetView guid="{9DFE2180-DC46-486F-BBDE-EAB64F25D88C}" scale="130" showPageBreaks="1" zeroValues="0" printArea="1" hiddenRows="1" state="hidden" view="pageBreakPreview">
      <selection activeCell="G56" sqref="G56"/>
      <rowBreaks count="1" manualBreakCount="1">
        <brk id="43" min="1" max="11" man="1"/>
      </rowBreaks>
      <pageMargins left="0" right="0" top="0" bottom="0" header="0.51181102362204722" footer="0.51181102362204722"/>
      <printOptions horizontalCentered="1" verticalCentered="1"/>
      <pageSetup paperSize="9" scale="81" firstPageNumber="40" orientation="portrait" useFirstPageNumber="1" r:id="rId9"/>
      <headerFooter alignWithMargins="0">
        <oddFooter>&amp;CC&amp;P of C88</oddFooter>
      </headerFooter>
    </customSheetView>
  </customSheetViews>
  <mergeCells count="3">
    <mergeCell ref="B2:H2"/>
    <mergeCell ref="B3:H3"/>
    <mergeCell ref="B4:H4"/>
  </mergeCells>
  <phoneticPr fontId="2" type="noConversion"/>
  <printOptions horizontalCentered="1" verticalCentered="1"/>
  <pageMargins left="0" right="0" top="0" bottom="0" header="0.51181102362204722" footer="0.51181102362204722"/>
  <pageSetup paperSize="9" scale="81" firstPageNumber="40" orientation="portrait" useFirstPageNumber="1" r:id="rId10"/>
  <headerFooter alignWithMargins="0">
    <oddFooter>&amp;CC&amp;P of C88</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5"/>
  </sheetPr>
  <dimension ref="B2:H65"/>
  <sheetViews>
    <sheetView showZeros="0" tabSelected="1" view="pageBreakPreview" zoomScaleNormal="100" zoomScaleSheetLayoutView="100" workbookViewId="0">
      <selection activeCell="E13" sqref="E13"/>
    </sheetView>
  </sheetViews>
  <sheetFormatPr defaultColWidth="9.109375" defaultRowHeight="13.2" x14ac:dyDescent="0.25"/>
  <cols>
    <col min="1" max="1" width="2.5546875" customWidth="1"/>
    <col min="2" max="2" width="8.5546875" customWidth="1"/>
    <col min="3" max="3" width="13.5546875" customWidth="1"/>
    <col min="4" max="4" width="41.5546875" style="480" customWidth="1"/>
    <col min="5" max="5" width="11.6640625" style="15" customWidth="1"/>
    <col min="6" max="6" width="11.109375" style="15" customWidth="1"/>
    <col min="7" max="7" width="10.44140625" bestFit="1" customWidth="1"/>
    <col min="8" max="8" width="11.44140625" bestFit="1" customWidth="1"/>
  </cols>
  <sheetData>
    <row r="2" spans="2:8" ht="13.8" x14ac:dyDescent="0.25">
      <c r="B2" s="1055" t="s">
        <v>1093</v>
      </c>
      <c r="C2" s="1055"/>
      <c r="D2" s="1055"/>
      <c r="E2" s="1055"/>
      <c r="F2" s="1055"/>
    </row>
    <row r="3" spans="2:8" ht="13.8" x14ac:dyDescent="0.25">
      <c r="B3" s="1043" t="s">
        <v>1094</v>
      </c>
      <c r="C3" s="1043"/>
      <c r="D3" s="1043"/>
      <c r="E3" s="1043"/>
      <c r="F3" s="1043"/>
    </row>
    <row r="4" spans="2:8" ht="15.6" x14ac:dyDescent="0.3">
      <c r="B4" s="1052"/>
      <c r="C4" s="1050"/>
      <c r="D4" s="1050"/>
      <c r="E4" s="1050"/>
      <c r="F4" s="1050"/>
    </row>
    <row r="5" spans="2:8" ht="13.8" thickBot="1" x14ac:dyDescent="0.3">
      <c r="B5" s="60"/>
      <c r="C5" s="60"/>
      <c r="D5" s="485"/>
      <c r="E5" s="61"/>
      <c r="F5" s="62"/>
    </row>
    <row r="6" spans="2:8" x14ac:dyDescent="0.25">
      <c r="B6" s="50" t="s">
        <v>49</v>
      </c>
      <c r="C6" s="66" t="s">
        <v>42</v>
      </c>
      <c r="D6" s="51" t="s">
        <v>50</v>
      </c>
      <c r="E6" s="51" t="s">
        <v>51</v>
      </c>
      <c r="F6" s="52" t="s">
        <v>52</v>
      </c>
      <c r="G6" s="51" t="s">
        <v>53</v>
      </c>
      <c r="H6" s="54" t="s">
        <v>64</v>
      </c>
    </row>
    <row r="7" spans="2:8" ht="13.8" thickBot="1" x14ac:dyDescent="0.3">
      <c r="B7" s="59" t="s">
        <v>54</v>
      </c>
      <c r="C7" s="67" t="s">
        <v>43</v>
      </c>
      <c r="D7" s="55"/>
      <c r="E7" s="55"/>
      <c r="F7" s="56"/>
      <c r="G7" s="629"/>
      <c r="H7" s="629"/>
    </row>
    <row r="8" spans="2:8" x14ac:dyDescent="0.25">
      <c r="B8" s="486"/>
      <c r="C8" s="51"/>
      <c r="D8" s="487"/>
      <c r="E8" s="51"/>
      <c r="F8" s="52"/>
      <c r="G8" s="80"/>
      <c r="H8" s="488"/>
    </row>
    <row r="9" spans="2:8" x14ac:dyDescent="0.25">
      <c r="B9" s="71"/>
      <c r="C9" s="79"/>
      <c r="D9" s="65" t="s">
        <v>148</v>
      </c>
      <c r="E9" s="79"/>
      <c r="F9" s="171"/>
      <c r="G9" s="81"/>
      <c r="H9" s="74"/>
    </row>
    <row r="10" spans="2:8" ht="13.8" thickBot="1" x14ac:dyDescent="0.3">
      <c r="B10" s="75"/>
      <c r="C10" s="55"/>
      <c r="D10" s="76"/>
      <c r="E10" s="55"/>
      <c r="F10" s="56"/>
      <c r="G10" s="82"/>
      <c r="H10" s="78"/>
    </row>
    <row r="11" spans="2:8" ht="39.6" x14ac:dyDescent="0.25">
      <c r="B11" s="193" t="s">
        <v>62</v>
      </c>
      <c r="C11" s="189"/>
      <c r="D11" s="164" t="s">
        <v>441</v>
      </c>
      <c r="E11" s="190"/>
      <c r="F11" s="190"/>
      <c r="G11" s="191"/>
      <c r="H11" s="192"/>
    </row>
    <row r="12" spans="2:8" x14ac:dyDescent="0.25">
      <c r="B12" s="314"/>
      <c r="C12" s="315"/>
      <c r="D12" s="349" t="s">
        <v>203</v>
      </c>
      <c r="E12" s="238"/>
      <c r="F12" s="238"/>
      <c r="G12" s="316"/>
      <c r="H12" s="217"/>
    </row>
    <row r="13" spans="2:8" x14ac:dyDescent="0.25">
      <c r="B13" s="314"/>
      <c r="C13" s="315"/>
      <c r="D13" s="514"/>
      <c r="E13" s="238"/>
      <c r="F13" s="238"/>
      <c r="G13" s="316"/>
      <c r="H13" s="217"/>
    </row>
    <row r="14" spans="2:8" x14ac:dyDescent="0.25">
      <c r="B14" s="491" t="s">
        <v>144</v>
      </c>
      <c r="C14" s="492"/>
      <c r="D14" s="515" t="s">
        <v>21</v>
      </c>
      <c r="E14" s="161"/>
      <c r="F14" s="161"/>
      <c r="G14" s="163"/>
      <c r="H14" s="259"/>
    </row>
    <row r="15" spans="2:8" ht="26.4" x14ac:dyDescent="0.25">
      <c r="B15" s="386" t="s">
        <v>145</v>
      </c>
      <c r="C15" s="196"/>
      <c r="D15" s="493" t="s">
        <v>100</v>
      </c>
      <c r="E15" s="494" t="s">
        <v>56</v>
      </c>
      <c r="F15" s="494">
        <v>350</v>
      </c>
      <c r="G15" s="232"/>
      <c r="H15" s="648"/>
    </row>
    <row r="16" spans="2:8" ht="12.9" customHeight="1" x14ac:dyDescent="0.25">
      <c r="B16" s="495" t="s">
        <v>146</v>
      </c>
      <c r="C16" s="196"/>
      <c r="D16" s="206" t="s">
        <v>101</v>
      </c>
      <c r="E16" s="494" t="s">
        <v>47</v>
      </c>
      <c r="F16" s="494">
        <v>15</v>
      </c>
      <c r="G16" s="232"/>
      <c r="H16" s="648"/>
    </row>
    <row r="17" spans="2:8" x14ac:dyDescent="0.25">
      <c r="B17" s="491"/>
      <c r="C17" s="497"/>
      <c r="D17" s="173"/>
      <c r="E17" s="494"/>
      <c r="F17" s="494"/>
      <c r="G17" s="232"/>
      <c r="H17" s="648"/>
    </row>
    <row r="18" spans="2:8" x14ac:dyDescent="0.25">
      <c r="B18" s="491" t="s">
        <v>699</v>
      </c>
      <c r="C18" s="492"/>
      <c r="D18" s="515" t="s">
        <v>665</v>
      </c>
      <c r="E18" s="161"/>
      <c r="F18" s="161"/>
      <c r="G18" s="232"/>
      <c r="H18" s="648"/>
    </row>
    <row r="19" spans="2:8" ht="26.4" x14ac:dyDescent="0.25">
      <c r="B19" s="386" t="s">
        <v>700</v>
      </c>
      <c r="C19" s="343"/>
      <c r="D19" s="120" t="s">
        <v>666</v>
      </c>
      <c r="E19" s="387" t="s">
        <v>65</v>
      </c>
      <c r="F19" s="387">
        <v>3</v>
      </c>
      <c r="G19" s="232"/>
      <c r="H19" s="648"/>
    </row>
    <row r="20" spans="2:8" x14ac:dyDescent="0.25">
      <c r="B20" s="386"/>
      <c r="C20" s="343"/>
      <c r="D20" s="120"/>
      <c r="E20" s="387"/>
      <c r="F20" s="387"/>
      <c r="G20" s="498"/>
      <c r="H20" s="499"/>
    </row>
    <row r="21" spans="2:8" ht="26.4" x14ac:dyDescent="0.25">
      <c r="B21" s="1031" t="s">
        <v>1077</v>
      </c>
      <c r="C21" s="343"/>
      <c r="D21" s="871" t="s">
        <v>1095</v>
      </c>
      <c r="E21" s="1032" t="s">
        <v>410</v>
      </c>
      <c r="F21" s="387">
        <v>1</v>
      </c>
      <c r="G21" s="498">
        <v>5000</v>
      </c>
      <c r="H21" s="499">
        <f>F21*G21</f>
        <v>5000</v>
      </c>
    </row>
    <row r="22" spans="2:8" ht="26.4" x14ac:dyDescent="0.25">
      <c r="B22" s="500"/>
      <c r="C22" s="497"/>
      <c r="D22" s="856" t="s">
        <v>1091</v>
      </c>
      <c r="E22" s="840" t="s">
        <v>411</v>
      </c>
      <c r="F22" s="1033">
        <f>G21</f>
        <v>5000</v>
      </c>
      <c r="G22" s="1034"/>
      <c r="H22" s="1035"/>
    </row>
    <row r="23" spans="2:8" x14ac:dyDescent="0.25">
      <c r="B23" s="386"/>
      <c r="C23" s="343"/>
      <c r="D23" s="501"/>
      <c r="E23" s="387"/>
      <c r="F23" s="503"/>
      <c r="G23" s="498"/>
      <c r="H23" s="504"/>
    </row>
    <row r="24" spans="2:8" x14ac:dyDescent="0.25">
      <c r="B24" s="386"/>
      <c r="C24" s="343"/>
      <c r="D24" s="501"/>
      <c r="E24" s="387"/>
      <c r="F24" s="503"/>
      <c r="G24" s="498"/>
      <c r="H24" s="504"/>
    </row>
    <row r="25" spans="2:8" x14ac:dyDescent="0.25">
      <c r="B25" s="386"/>
      <c r="C25" s="343"/>
      <c r="D25" s="501"/>
      <c r="E25" s="387"/>
      <c r="F25" s="503"/>
      <c r="G25" s="498"/>
      <c r="H25" s="504"/>
    </row>
    <row r="26" spans="2:8" x14ac:dyDescent="0.25">
      <c r="B26" s="500"/>
      <c r="C26" s="497"/>
      <c r="D26" s="506"/>
      <c r="E26" s="494"/>
      <c r="F26" s="505"/>
      <c r="G26" s="163"/>
      <c r="H26" s="496"/>
    </row>
    <row r="27" spans="2:8" x14ac:dyDescent="0.25">
      <c r="B27" s="500"/>
      <c r="C27" s="497"/>
      <c r="D27" s="506"/>
      <c r="E27" s="494"/>
      <c r="F27" s="505"/>
      <c r="G27" s="163"/>
      <c r="H27" s="496"/>
    </row>
    <row r="28" spans="2:8" x14ac:dyDescent="0.25">
      <c r="B28" s="500"/>
      <c r="C28" s="497"/>
      <c r="D28" s="506"/>
      <c r="E28" s="494"/>
      <c r="F28" s="505"/>
      <c r="G28" s="163"/>
      <c r="H28" s="496"/>
    </row>
    <row r="29" spans="2:8" x14ac:dyDescent="0.25">
      <c r="B29" s="500"/>
      <c r="C29" s="497"/>
      <c r="D29" s="506"/>
      <c r="E29" s="494"/>
      <c r="F29" s="505"/>
      <c r="G29" s="163"/>
      <c r="H29" s="496"/>
    </row>
    <row r="30" spans="2:8" x14ac:dyDescent="0.25">
      <c r="B30" s="500"/>
      <c r="C30" s="497"/>
      <c r="D30" s="506"/>
      <c r="E30" s="494"/>
      <c r="F30" s="505"/>
      <c r="G30" s="163"/>
      <c r="H30" s="496"/>
    </row>
    <row r="31" spans="2:8" x14ac:dyDescent="0.25">
      <c r="B31" s="500"/>
      <c r="C31" s="497"/>
      <c r="D31" s="506"/>
      <c r="E31" s="494"/>
      <c r="F31" s="505"/>
      <c r="G31" s="163"/>
      <c r="H31" s="496"/>
    </row>
    <row r="32" spans="2:8" x14ac:dyDescent="0.25">
      <c r="B32" s="500"/>
      <c r="C32" s="497"/>
      <c r="D32" s="506"/>
      <c r="E32" s="494"/>
      <c r="F32" s="505"/>
      <c r="G32" s="163"/>
      <c r="H32" s="496"/>
    </row>
    <row r="33" spans="2:8" x14ac:dyDescent="0.25">
      <c r="B33" s="500"/>
      <c r="C33" s="497"/>
      <c r="D33" s="506"/>
      <c r="E33" s="494"/>
      <c r="F33" s="505"/>
      <c r="G33" s="163"/>
      <c r="H33" s="496"/>
    </row>
    <row r="34" spans="2:8" x14ac:dyDescent="0.25">
      <c r="B34" s="500"/>
      <c r="C34" s="497"/>
      <c r="D34" s="506"/>
      <c r="E34" s="494"/>
      <c r="F34" s="505"/>
      <c r="G34" s="163"/>
      <c r="H34" s="496"/>
    </row>
    <row r="35" spans="2:8" x14ac:dyDescent="0.25">
      <c r="B35" s="500"/>
      <c r="C35" s="497"/>
      <c r="D35" s="506"/>
      <c r="E35" s="494"/>
      <c r="F35" s="505"/>
      <c r="G35" s="163"/>
      <c r="H35" s="496"/>
    </row>
    <row r="36" spans="2:8" x14ac:dyDescent="0.25">
      <c r="B36" s="500"/>
      <c r="C36" s="497"/>
      <c r="D36" s="506"/>
      <c r="E36" s="494"/>
      <c r="F36" s="505"/>
      <c r="G36" s="163"/>
      <c r="H36" s="496"/>
    </row>
    <row r="37" spans="2:8" x14ac:dyDescent="0.25">
      <c r="B37" s="500"/>
      <c r="C37" s="497"/>
      <c r="D37" s="506"/>
      <c r="E37" s="494"/>
      <c r="F37" s="505"/>
      <c r="G37" s="163"/>
      <c r="H37" s="496"/>
    </row>
    <row r="38" spans="2:8" x14ac:dyDescent="0.25">
      <c r="B38" s="500"/>
      <c r="C38" s="497"/>
      <c r="D38" s="506"/>
      <c r="E38" s="494"/>
      <c r="F38" s="505"/>
      <c r="G38" s="163"/>
      <c r="H38" s="496"/>
    </row>
    <row r="39" spans="2:8" x14ac:dyDescent="0.25">
      <c r="B39" s="386"/>
      <c r="C39" s="343"/>
      <c r="D39" s="120"/>
      <c r="E39" s="387"/>
      <c r="F39" s="387"/>
      <c r="G39" s="498"/>
      <c r="H39" s="499"/>
    </row>
    <row r="40" spans="2:8" x14ac:dyDescent="0.25">
      <c r="B40" s="386"/>
      <c r="C40" s="343"/>
      <c r="D40" s="350"/>
      <c r="E40" s="387"/>
      <c r="F40" s="387"/>
      <c r="G40" s="498"/>
      <c r="H40" s="499"/>
    </row>
    <row r="41" spans="2:8" hidden="1" x14ac:dyDescent="0.25">
      <c r="B41" s="507"/>
      <c r="C41" s="508"/>
      <c r="D41" s="120"/>
      <c r="E41" s="387"/>
      <c r="F41" s="387"/>
      <c r="G41" s="498"/>
      <c r="H41" s="499"/>
    </row>
    <row r="42" spans="2:8" x14ac:dyDescent="0.25">
      <c r="B42" s="509"/>
      <c r="C42" s="166"/>
      <c r="D42" s="510"/>
      <c r="E42" s="511"/>
      <c r="F42" s="511"/>
      <c r="G42" s="166"/>
      <c r="H42" s="512"/>
    </row>
    <row r="43" spans="2:8" x14ac:dyDescent="0.25">
      <c r="B43" s="509"/>
      <c r="C43" s="166"/>
      <c r="D43" s="510"/>
      <c r="E43" s="511"/>
      <c r="F43" s="511"/>
      <c r="G43" s="166"/>
      <c r="H43" s="512"/>
    </row>
    <row r="44" spans="2:8" x14ac:dyDescent="0.25">
      <c r="B44" s="509"/>
      <c r="C44" s="166"/>
      <c r="D44" s="510"/>
      <c r="E44" s="511"/>
      <c r="F44" s="511"/>
      <c r="G44" s="166"/>
      <c r="H44" s="512"/>
    </row>
    <row r="45" spans="2:8" x14ac:dyDescent="0.25">
      <c r="B45" s="509"/>
      <c r="C45" s="166"/>
      <c r="D45" s="510"/>
      <c r="E45" s="511"/>
      <c r="F45" s="511"/>
      <c r="G45" s="166"/>
      <c r="H45" s="512"/>
    </row>
    <row r="46" spans="2:8" x14ac:dyDescent="0.25">
      <c r="B46" s="509"/>
      <c r="C46" s="166"/>
      <c r="D46" s="510"/>
      <c r="E46" s="511"/>
      <c r="F46" s="511"/>
      <c r="G46" s="166"/>
      <c r="H46" s="512"/>
    </row>
    <row r="47" spans="2:8" x14ac:dyDescent="0.25">
      <c r="B47" s="509"/>
      <c r="C47" s="166"/>
      <c r="D47" s="510"/>
      <c r="E47" s="511"/>
      <c r="F47" s="511"/>
      <c r="G47" s="166"/>
      <c r="H47" s="512"/>
    </row>
    <row r="48" spans="2:8" x14ac:dyDescent="0.25">
      <c r="B48" s="509"/>
      <c r="C48" s="166"/>
      <c r="D48" s="510"/>
      <c r="E48" s="511"/>
      <c r="F48" s="511"/>
      <c r="G48" s="166"/>
      <c r="H48" s="512"/>
    </row>
    <row r="49" spans="2:8" x14ac:dyDescent="0.25">
      <c r="B49" s="509"/>
      <c r="C49" s="166"/>
      <c r="D49" s="510"/>
      <c r="E49" s="511"/>
      <c r="F49" s="511"/>
      <c r="G49" s="166"/>
      <c r="H49" s="512"/>
    </row>
    <row r="50" spans="2:8" x14ac:dyDescent="0.25">
      <c r="B50" s="509"/>
      <c r="C50" s="166"/>
      <c r="D50" s="510"/>
      <c r="E50" s="511"/>
      <c r="F50" s="511"/>
      <c r="G50" s="166"/>
      <c r="H50" s="512"/>
    </row>
    <row r="51" spans="2:8" x14ac:dyDescent="0.25">
      <c r="B51" s="509"/>
      <c r="C51" s="166"/>
      <c r="D51" s="510"/>
      <c r="E51" s="511"/>
      <c r="F51" s="511"/>
      <c r="G51" s="166"/>
      <c r="H51" s="512"/>
    </row>
    <row r="52" spans="2:8" x14ac:dyDescent="0.25">
      <c r="B52" s="509"/>
      <c r="C52" s="166"/>
      <c r="D52" s="510"/>
      <c r="E52" s="511"/>
      <c r="F52" s="511"/>
      <c r="G52" s="166"/>
      <c r="H52" s="512"/>
    </row>
    <row r="53" spans="2:8" x14ac:dyDescent="0.25">
      <c r="B53" s="509"/>
      <c r="C53" s="166"/>
      <c r="D53" s="510"/>
      <c r="E53" s="511"/>
      <c r="F53" s="511"/>
      <c r="G53" s="166"/>
      <c r="H53" s="512"/>
    </row>
    <row r="54" spans="2:8" x14ac:dyDescent="0.25">
      <c r="B54" s="509"/>
      <c r="C54" s="166"/>
      <c r="D54" s="510"/>
      <c r="E54" s="511"/>
      <c r="F54" s="511"/>
      <c r="G54" s="166"/>
      <c r="H54" s="512"/>
    </row>
    <row r="55" spans="2:8" x14ac:dyDescent="0.25">
      <c r="B55" s="509"/>
      <c r="C55" s="166"/>
      <c r="D55" s="510"/>
      <c r="E55" s="511"/>
      <c r="F55" s="511"/>
      <c r="G55" s="166"/>
      <c r="H55" s="512"/>
    </row>
    <row r="56" spans="2:8" x14ac:dyDescent="0.25">
      <c r="B56" s="509"/>
      <c r="C56" s="166"/>
      <c r="D56" s="510"/>
      <c r="E56" s="511"/>
      <c r="F56" s="511"/>
      <c r="G56" s="166"/>
      <c r="H56" s="512"/>
    </row>
    <row r="57" spans="2:8" x14ac:dyDescent="0.25">
      <c r="B57" s="509"/>
      <c r="C57" s="166"/>
      <c r="D57" s="510"/>
      <c r="E57" s="511"/>
      <c r="F57" s="511"/>
      <c r="G57" s="166"/>
      <c r="H57" s="512"/>
    </row>
    <row r="58" spans="2:8" x14ac:dyDescent="0.25">
      <c r="B58" s="509"/>
      <c r="C58" s="166"/>
      <c r="D58" s="510"/>
      <c r="E58" s="511"/>
      <c r="F58" s="511"/>
      <c r="G58" s="166"/>
      <c r="H58" s="512"/>
    </row>
    <row r="59" spans="2:8" x14ac:dyDescent="0.25">
      <c r="B59" s="509"/>
      <c r="C59" s="166"/>
      <c r="D59" s="510"/>
      <c r="E59" s="511"/>
      <c r="F59" s="511"/>
      <c r="G59" s="166"/>
      <c r="H59" s="512"/>
    </row>
    <row r="60" spans="2:8" x14ac:dyDescent="0.25">
      <c r="B60" s="509"/>
      <c r="C60" s="166"/>
      <c r="D60" s="510"/>
      <c r="E60" s="511"/>
      <c r="F60" s="511"/>
      <c r="G60" s="166"/>
      <c r="H60" s="512"/>
    </row>
    <row r="61" spans="2:8" x14ac:dyDescent="0.25">
      <c r="B61" s="509"/>
      <c r="C61" s="166"/>
      <c r="D61" s="510"/>
      <c r="E61" s="511"/>
      <c r="F61" s="511"/>
      <c r="G61" s="166"/>
      <c r="H61" s="512"/>
    </row>
    <row r="62" spans="2:8" ht="13.8" thickBot="1" x14ac:dyDescent="0.3">
      <c r="B62" s="509"/>
      <c r="C62" s="166"/>
      <c r="D62" s="510"/>
      <c r="E62" s="511"/>
      <c r="F62" s="511"/>
      <c r="G62" s="166"/>
      <c r="H62" s="512"/>
    </row>
    <row r="63" spans="2:8" ht="12.9" customHeight="1" x14ac:dyDescent="0.25">
      <c r="B63" s="86"/>
      <c r="C63" s="87"/>
      <c r="D63" s="88"/>
      <c r="E63" s="89"/>
      <c r="F63" s="90"/>
      <c r="G63" s="87"/>
      <c r="H63" s="293"/>
    </row>
    <row r="64" spans="2:8" ht="12.9" customHeight="1" x14ac:dyDescent="0.25">
      <c r="B64" s="91"/>
      <c r="C64" s="311"/>
      <c r="D64" s="92" t="s">
        <v>1</v>
      </c>
      <c r="E64" s="20"/>
      <c r="F64" s="93"/>
      <c r="G64" s="513"/>
      <c r="H64" s="291">
        <f>SUM(H15:H19)</f>
        <v>0</v>
      </c>
    </row>
    <row r="65" spans="2:8" ht="12.9" customHeight="1" thickBot="1" x14ac:dyDescent="0.3">
      <c r="B65" s="94"/>
      <c r="C65" s="95"/>
      <c r="D65" s="96"/>
      <c r="E65" s="97"/>
      <c r="F65" s="98"/>
      <c r="G65" s="95"/>
      <c r="H65" s="292"/>
    </row>
  </sheetData>
  <customSheetViews>
    <customSheetView guid="{E7EE5462-5085-4AFA-B0E7-ACEF3FD4BD46}" showPageBreaks="1" zeroValues="0" printArea="1" hiddenRows="1" view="pageBreakPreview">
      <selection activeCell="E13" sqref="E13"/>
      <pageMargins left="0" right="0" top="0" bottom="0" header="0.51181102362204722" footer="0.51181102362204722"/>
      <printOptions horizontalCentered="1" verticalCentered="1"/>
      <pageSetup paperSize="9" scale="84" firstPageNumber="41" orientation="portrait" useFirstPageNumber="1" r:id="rId1"/>
      <headerFooter alignWithMargins="0">
        <oddFooter>&amp;CC&amp;P of C86</oddFooter>
      </headerFooter>
    </customSheetView>
    <customSheetView guid="{BC8C37C8-8E80-4CC8-91CA-8C32C70C60C4}" showPageBreaks="1" zeroValues="0" printArea="1" hiddenRows="1" view="pageBreakPreview">
      <selection activeCell="H15" sqref="H15"/>
      <pageMargins left="0" right="0" top="0" bottom="0" header="0.51181102362204722" footer="0.51181102362204722"/>
      <printOptions horizontalCentered="1" verticalCentered="1"/>
      <pageSetup paperSize="9" scale="84" firstPageNumber="60" orientation="portrait" useFirstPageNumber="1" r:id="rId2"/>
      <headerFooter alignWithMargins="0">
        <oddFooter>Page &amp;P</oddFooter>
      </headerFooter>
    </customSheetView>
    <customSheetView guid="{875007EF-0453-4591-A772-2EE7302F3B85}" showPageBreaks="1" zeroValues="0" printArea="1" hiddenRows="1" view="pageBreakPreview">
      <selection activeCell="H64" sqref="H64"/>
      <pageMargins left="0" right="0" top="0" bottom="0" header="0.51181102362204722" footer="0.51181102362204722"/>
      <printOptions horizontalCentered="1" verticalCentered="1"/>
      <pageSetup paperSize="9" scale="84" firstPageNumber="67" orientation="portrait" useFirstPageNumber="1" r:id="rId3"/>
      <headerFooter alignWithMargins="0">
        <oddFooter>Page &amp;P</oddFooter>
      </headerFooter>
    </customSheetView>
    <customSheetView guid="{85159366-3B40-433F-AF95-DBF9DC77139A}" showPageBreaks="1" printArea="1" hiddenRows="1">
      <selection activeCell="J31" sqref="J31"/>
      <pageMargins left="0.59055118110236227" right="0.59055118110236227" top="0.59055118110236227" bottom="0.59055118110236227" header="0.51181102362204722" footer="0.51181102362204722"/>
      <printOptions horizontalCentered="1"/>
      <pageSetup paperSize="9" scale="84" orientation="portrait" r:id="rId4"/>
      <headerFooter alignWithMargins="0">
        <oddFooter>&amp;L&amp;8sekhukhune SI BoQ&amp;C&amp;8Page &amp;P of &amp;N</oddFooter>
      </headerFooter>
    </customSheetView>
    <customSheetView guid="{5FFF03BB-C158-47E9-AD08-BBFF3492D689}" showPageBreaks="1" zeroValues="0" printArea="1" hiddenRows="1" view="pageBreakPreview">
      <selection activeCell="H64" sqref="H64"/>
      <pageMargins left="0" right="0" top="0" bottom="0" header="0.51181102362204722" footer="0.51181102362204722"/>
      <printOptions horizontalCentered="1" verticalCentered="1"/>
      <pageSetup paperSize="9" scale="84" firstPageNumber="67" orientation="portrait" useFirstPageNumber="1" r:id="rId5"/>
      <headerFooter alignWithMargins="0">
        <oddFooter>Page &amp;P</oddFooter>
      </headerFooter>
    </customSheetView>
    <customSheetView guid="{573374B7-DAD5-467E-B0ED-E49C3D2A1B52}" showPageBreaks="1" zeroValues="0" printArea="1" hiddenRows="1" view="pageBreakPreview">
      <selection activeCell="H64" sqref="H64"/>
      <pageMargins left="0" right="0" top="0" bottom="0" header="0.51181102362204722" footer="0.51181102362204722"/>
      <printOptions horizontalCentered="1" verticalCentered="1"/>
      <pageSetup paperSize="9" scale="84" firstPageNumber="60" orientation="portrait" useFirstPageNumber="1" r:id="rId6"/>
      <headerFooter alignWithMargins="0">
        <oddFooter>Page &amp;P</oddFooter>
      </headerFooter>
    </customSheetView>
    <customSheetView guid="{C3B3FDA1-B636-405B-B9E8-7D9BA09E0A5F}" showPageBreaks="1" zeroValues="0" printArea="1" hiddenRows="1" hiddenColumns="1" view="pageBreakPreview">
      <selection activeCell="M14" sqref="M14"/>
      <pageMargins left="0" right="0" top="0" bottom="0" header="0.51181102362204722" footer="0.51181102362204722"/>
      <printOptions horizontalCentered="1" verticalCentered="1"/>
      <pageSetup paperSize="9" scale="84" firstPageNumber="60" orientation="portrait" useFirstPageNumber="1" r:id="rId7"/>
      <headerFooter alignWithMargins="0">
        <oddFooter>Page &amp;P</oddFooter>
      </headerFooter>
    </customSheetView>
    <customSheetView guid="{2786F615-E2A6-496D-92C4-3CE38C7FA450}" showPageBreaks="1" zeroValues="0" printArea="1" hiddenRows="1" view="pageBreakPreview" topLeftCell="A10">
      <selection activeCell="H15" sqref="H15"/>
      <pageMargins left="0" right="0" top="0" bottom="0" header="0.51181102362204722" footer="0.51181102362204722"/>
      <printOptions horizontalCentered="1" verticalCentered="1"/>
      <pageSetup paperSize="9" scale="84" firstPageNumber="42" orientation="portrait" useFirstPageNumber="1" r:id="rId8"/>
      <headerFooter alignWithMargins="0">
        <oddFooter>&amp;CC&amp;P of C88</oddFooter>
      </headerFooter>
    </customSheetView>
    <customSheetView guid="{9DFE2180-DC46-486F-BBDE-EAB64F25D88C}" showPageBreaks="1" zeroValues="0" printArea="1" hiddenRows="1" view="pageBreakPreview">
      <selection activeCell="E13" sqref="E13"/>
      <pageMargins left="0" right="0" top="0" bottom="0" header="0.51181102362204722" footer="0.51181102362204722"/>
      <printOptions horizontalCentered="1" verticalCentered="1"/>
      <pageSetup paperSize="9" scale="84" firstPageNumber="41" orientation="portrait" useFirstPageNumber="1" r:id="rId9"/>
      <headerFooter alignWithMargins="0">
        <oddFooter>&amp;CC&amp;P of C86</oddFooter>
      </headerFooter>
    </customSheetView>
  </customSheetViews>
  <mergeCells count="3">
    <mergeCell ref="B2:F2"/>
    <mergeCell ref="B3:F3"/>
    <mergeCell ref="B4:F4"/>
  </mergeCells>
  <phoneticPr fontId="2" type="noConversion"/>
  <printOptions horizontalCentered="1" verticalCentered="1"/>
  <pageMargins left="0" right="0" top="0" bottom="0" header="0.51181102362204722" footer="0.51181102362204722"/>
  <pageSetup paperSize="9" scale="84" firstPageNumber="41" orientation="portrait" useFirstPageNumber="1" r:id="rId10"/>
  <headerFooter alignWithMargins="0">
    <oddFooter>&amp;CC&amp;P of C86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45"/>
  <sheetViews>
    <sheetView zoomScaleNormal="100" zoomScaleSheetLayoutView="100" workbookViewId="0">
      <selection activeCell="M32" sqref="M32"/>
    </sheetView>
  </sheetViews>
  <sheetFormatPr defaultColWidth="9.109375" defaultRowHeight="13.2" x14ac:dyDescent="0.25"/>
  <cols>
    <col min="1" max="1" width="2.5546875" style="11" customWidth="1"/>
    <col min="2" max="2" width="8.5546875" style="11" customWidth="1"/>
    <col min="3" max="3" width="13.5546875" style="11" customWidth="1"/>
    <col min="4" max="4" width="41.5546875" style="146" customWidth="1"/>
    <col min="5" max="6" width="8.5546875" style="11" customWidth="1"/>
    <col min="7" max="7" width="10.5546875" style="11" customWidth="1"/>
    <col min="8" max="8" width="12.5546875" style="11" customWidth="1"/>
    <col min="9" max="9" width="9.109375" style="11"/>
    <col min="10" max="10" width="9.109375" style="11" hidden="1" customWidth="1"/>
    <col min="11" max="12" width="9.109375" style="11" customWidth="1"/>
    <col min="13" max="16384" width="9.109375" style="11"/>
  </cols>
  <sheetData>
    <row r="2" spans="2:8" ht="13.8" x14ac:dyDescent="0.25">
      <c r="B2" s="1045"/>
      <c r="C2" s="1045"/>
      <c r="D2" s="1045"/>
      <c r="E2" s="1045"/>
      <c r="F2" s="1045"/>
      <c r="G2" s="1045"/>
      <c r="H2" s="1045"/>
    </row>
    <row r="3" spans="2:8" ht="13.8" x14ac:dyDescent="0.25">
      <c r="B3" s="1056"/>
      <c r="C3" s="1056"/>
      <c r="D3" s="1056"/>
      <c r="E3" s="1056"/>
      <c r="F3" s="1056"/>
      <c r="G3" s="1056"/>
      <c r="H3" s="1056"/>
    </row>
    <row r="4" spans="2:8" ht="15.6" x14ac:dyDescent="0.3">
      <c r="B4" s="1052"/>
      <c r="C4" s="1050"/>
      <c r="D4" s="1050"/>
      <c r="E4" s="1050"/>
      <c r="F4" s="1050"/>
      <c r="G4" s="1050"/>
      <c r="H4" s="1050"/>
    </row>
    <row r="5" spans="2:8" ht="12.9" customHeight="1" thickBot="1" x14ac:dyDescent="0.3">
      <c r="B5" s="68"/>
      <c r="C5" s="68"/>
      <c r="D5" s="68"/>
      <c r="E5" s="68"/>
      <c r="F5" s="68"/>
      <c r="G5" s="68"/>
      <c r="H5" s="68"/>
    </row>
    <row r="6" spans="2:8" x14ac:dyDescent="0.25">
      <c r="B6" s="50"/>
      <c r="C6" s="66"/>
      <c r="D6" s="51"/>
      <c r="E6" s="51"/>
      <c r="F6" s="52"/>
      <c r="G6" s="51"/>
      <c r="H6" s="54"/>
    </row>
    <row r="7" spans="2:8" ht="13.8" thickBot="1" x14ac:dyDescent="0.3">
      <c r="B7" s="59"/>
      <c r="C7" s="67"/>
      <c r="D7" s="55"/>
      <c r="E7" s="55"/>
      <c r="F7" s="56"/>
      <c r="G7" s="57"/>
      <c r="H7" s="58"/>
    </row>
    <row r="8" spans="2:8" x14ac:dyDescent="0.25">
      <c r="B8" s="139"/>
      <c r="C8" s="140"/>
      <c r="D8" s="141"/>
      <c r="E8" s="142"/>
      <c r="F8" s="143"/>
      <c r="G8" s="144"/>
      <c r="H8" s="145"/>
    </row>
    <row r="9" spans="2:8" ht="25.5" customHeight="1" x14ac:dyDescent="0.25">
      <c r="B9" s="71"/>
      <c r="C9" s="341"/>
      <c r="D9" s="270"/>
      <c r="E9" s="79"/>
      <c r="F9" s="73"/>
      <c r="G9" s="218"/>
      <c r="H9" s="74"/>
    </row>
    <row r="10" spans="2:8" ht="13.8" thickBot="1" x14ac:dyDescent="0.3">
      <c r="B10" s="75"/>
      <c r="C10" s="55"/>
      <c r="D10" s="219"/>
      <c r="E10" s="55"/>
      <c r="F10" s="77"/>
      <c r="G10" s="57"/>
      <c r="H10" s="78"/>
    </row>
    <row r="11" spans="2:8" x14ac:dyDescent="0.25">
      <c r="B11" s="317"/>
      <c r="C11" s="209"/>
      <c r="D11" s="318"/>
      <c r="E11" s="319"/>
      <c r="F11" s="319"/>
      <c r="G11" s="210"/>
      <c r="H11" s="192"/>
    </row>
    <row r="12" spans="2:8" x14ac:dyDescent="0.25">
      <c r="B12" s="237"/>
      <c r="C12" s="239"/>
      <c r="D12" s="349"/>
      <c r="E12" s="215"/>
      <c r="F12" s="215"/>
      <c r="G12" s="216"/>
      <c r="H12" s="217"/>
    </row>
    <row r="13" spans="2:8" x14ac:dyDescent="0.25">
      <c r="B13" s="200"/>
      <c r="C13" s="220"/>
      <c r="D13" s="225"/>
      <c r="E13" s="198"/>
      <c r="F13" s="198"/>
      <c r="G13" s="199"/>
      <c r="H13" s="194"/>
    </row>
    <row r="14" spans="2:8" ht="13.5" customHeight="1" x14ac:dyDescent="0.25">
      <c r="B14" s="214"/>
      <c r="C14" s="211"/>
      <c r="D14" s="197"/>
      <c r="E14" s="131"/>
      <c r="F14" s="202"/>
      <c r="G14" s="203"/>
      <c r="H14" s="204"/>
    </row>
    <row r="15" spans="2:8" x14ac:dyDescent="0.25">
      <c r="B15" s="212"/>
      <c r="C15" s="211"/>
      <c r="D15" s="116"/>
      <c r="E15" s="131"/>
      <c r="F15" s="205"/>
      <c r="G15" s="203"/>
      <c r="H15" s="204"/>
    </row>
    <row r="16" spans="2:8" x14ac:dyDescent="0.25">
      <c r="B16" s="212"/>
      <c r="C16" s="211"/>
      <c r="D16" s="116"/>
      <c r="E16" s="131"/>
      <c r="F16" s="202"/>
      <c r="G16" s="203"/>
      <c r="H16" s="204"/>
    </row>
    <row r="17" spans="2:8" x14ac:dyDescent="0.25">
      <c r="B17" s="214"/>
      <c r="C17" s="221"/>
      <c r="D17" s="197"/>
      <c r="E17" s="131"/>
      <c r="F17" s="202"/>
      <c r="G17" s="203"/>
      <c r="H17" s="204"/>
    </row>
    <row r="18" spans="2:8" x14ac:dyDescent="0.25">
      <c r="B18" s="212"/>
      <c r="C18" s="211"/>
      <c r="D18" s="116"/>
      <c r="E18" s="202"/>
      <c r="F18" s="202"/>
      <c r="G18" s="203"/>
      <c r="H18" s="204"/>
    </row>
    <row r="19" spans="2:8" x14ac:dyDescent="0.25">
      <c r="B19" s="212"/>
      <c r="C19" s="211"/>
      <c r="D19" s="116"/>
      <c r="E19" s="202"/>
      <c r="F19" s="202"/>
      <c r="G19" s="203"/>
      <c r="H19" s="204"/>
    </row>
    <row r="20" spans="2:8" x14ac:dyDescent="0.25">
      <c r="B20" s="212"/>
      <c r="C20" s="211"/>
      <c r="D20" s="116"/>
      <c r="E20" s="202"/>
      <c r="F20" s="202"/>
      <c r="G20" s="203"/>
      <c r="H20" s="204"/>
    </row>
    <row r="21" spans="2:8" x14ac:dyDescent="0.25">
      <c r="B21" s="212"/>
      <c r="C21" s="211"/>
      <c r="D21" s="116"/>
      <c r="E21" s="202"/>
      <c r="F21" s="131"/>
      <c r="G21" s="203"/>
      <c r="H21" s="204"/>
    </row>
    <row r="22" spans="2:8" x14ac:dyDescent="0.25">
      <c r="B22" s="212"/>
      <c r="C22" s="213"/>
      <c r="D22" s="116"/>
      <c r="E22" s="202"/>
      <c r="F22" s="202"/>
      <c r="G22" s="203"/>
      <c r="H22" s="204"/>
    </row>
    <row r="23" spans="2:8" ht="24.9" customHeight="1" x14ac:dyDescent="0.25">
      <c r="B23" s="212"/>
      <c r="C23" s="222"/>
      <c r="D23" s="116"/>
      <c r="E23" s="202"/>
      <c r="F23" s="226"/>
      <c r="G23" s="223"/>
      <c r="H23" s="224"/>
    </row>
    <row r="24" spans="2:8" x14ac:dyDescent="0.25">
      <c r="B24" s="214"/>
      <c r="C24" s="221"/>
      <c r="D24" s="197"/>
      <c r="E24" s="131"/>
      <c r="F24" s="202"/>
      <c r="G24" s="223"/>
      <c r="H24" s="224"/>
    </row>
    <row r="25" spans="2:8" x14ac:dyDescent="0.25">
      <c r="B25" s="212"/>
      <c r="C25" s="211"/>
      <c r="D25" s="116"/>
      <c r="E25" s="202"/>
      <c r="F25" s="202"/>
      <c r="G25" s="223"/>
      <c r="H25" s="224"/>
    </row>
    <row r="26" spans="2:8" ht="12.75" customHeight="1" x14ac:dyDescent="0.25">
      <c r="B26" s="212"/>
      <c r="C26" s="211"/>
      <c r="D26" s="116"/>
      <c r="E26" s="202"/>
      <c r="F26" s="202"/>
      <c r="G26" s="223"/>
      <c r="H26" s="224"/>
    </row>
    <row r="27" spans="2:8" x14ac:dyDescent="0.25">
      <c r="B27" s="212"/>
      <c r="C27" s="211"/>
      <c r="D27" s="116"/>
      <c r="E27" s="202"/>
      <c r="F27" s="202"/>
      <c r="G27" s="223"/>
      <c r="H27" s="224"/>
    </row>
    <row r="28" spans="2:8" x14ac:dyDescent="0.25">
      <c r="B28" s="214"/>
      <c r="C28" s="211"/>
      <c r="D28" s="227"/>
      <c r="E28" s="131"/>
      <c r="F28" s="202"/>
      <c r="G28" s="223"/>
      <c r="H28" s="224"/>
    </row>
    <row r="29" spans="2:8" x14ac:dyDescent="0.25">
      <c r="B29" s="212"/>
      <c r="C29" s="211"/>
      <c r="D29" s="116"/>
      <c r="E29" s="131"/>
      <c r="F29" s="202"/>
      <c r="G29" s="223"/>
      <c r="H29" s="224"/>
    </row>
    <row r="30" spans="2:8" x14ac:dyDescent="0.25">
      <c r="B30" s="212"/>
      <c r="C30" s="211"/>
      <c r="D30" s="116"/>
      <c r="E30" s="131"/>
      <c r="F30" s="202"/>
      <c r="G30" s="223"/>
      <c r="H30" s="224"/>
    </row>
    <row r="31" spans="2:8" x14ac:dyDescent="0.25">
      <c r="B31" s="212"/>
      <c r="C31" s="211"/>
      <c r="D31" s="168"/>
      <c r="E31" s="131"/>
      <c r="F31" s="202"/>
      <c r="G31" s="223"/>
      <c r="H31" s="224"/>
    </row>
    <row r="32" spans="2:8" x14ac:dyDescent="0.25">
      <c r="B32" s="214"/>
      <c r="C32" s="211"/>
      <c r="D32" s="346"/>
      <c r="E32" s="202"/>
      <c r="F32" s="202"/>
      <c r="G32" s="223"/>
      <c r="H32" s="224"/>
    </row>
    <row r="33" spans="2:8" x14ac:dyDescent="0.25">
      <c r="B33" s="212"/>
      <c r="C33" s="211"/>
      <c r="D33" s="116"/>
      <c r="E33" s="131"/>
      <c r="F33" s="202"/>
      <c r="G33" s="223"/>
      <c r="H33" s="224"/>
    </row>
    <row r="34" spans="2:8" x14ac:dyDescent="0.25">
      <c r="B34" s="212"/>
      <c r="C34" s="211"/>
      <c r="D34" s="116"/>
      <c r="E34" s="131"/>
      <c r="F34" s="202"/>
      <c r="G34" s="223"/>
      <c r="H34" s="224"/>
    </row>
    <row r="35" spans="2:8" x14ac:dyDescent="0.25">
      <c r="B35" s="212"/>
      <c r="C35" s="211"/>
      <c r="D35" s="116"/>
      <c r="E35" s="131"/>
      <c r="F35" s="202"/>
      <c r="G35" s="223"/>
      <c r="H35" s="224"/>
    </row>
    <row r="36" spans="2:8" x14ac:dyDescent="0.25">
      <c r="B36" s="212"/>
      <c r="C36" s="211"/>
      <c r="D36" s="116"/>
      <c r="E36" s="131"/>
      <c r="F36" s="202"/>
      <c r="G36" s="223"/>
      <c r="H36" s="224"/>
    </row>
    <row r="37" spans="2:8" x14ac:dyDescent="0.25">
      <c r="B37" s="212"/>
      <c r="C37" s="211"/>
      <c r="D37" s="116"/>
      <c r="E37" s="131"/>
      <c r="F37" s="202"/>
      <c r="G37" s="223"/>
      <c r="H37" s="224"/>
    </row>
    <row r="38" spans="2:8" x14ac:dyDescent="0.25">
      <c r="B38" s="212"/>
      <c r="C38" s="211"/>
      <c r="D38" s="116"/>
      <c r="E38" s="131"/>
      <c r="F38" s="202"/>
      <c r="G38" s="223"/>
      <c r="H38" s="224"/>
    </row>
    <row r="39" spans="2:8" x14ac:dyDescent="0.25">
      <c r="B39" s="212"/>
      <c r="C39" s="211"/>
      <c r="D39" s="116"/>
      <c r="E39" s="131"/>
      <c r="F39" s="202"/>
      <c r="G39" s="223"/>
      <c r="H39" s="224"/>
    </row>
    <row r="40" spans="2:8" x14ac:dyDescent="0.25">
      <c r="B40" s="212"/>
      <c r="C40" s="211"/>
      <c r="D40" s="116"/>
      <c r="E40" s="131"/>
      <c r="F40" s="202"/>
      <c r="G40" s="223"/>
      <c r="H40" s="224"/>
    </row>
    <row r="41" spans="2:8" x14ac:dyDescent="0.25">
      <c r="B41" s="212"/>
      <c r="C41" s="211"/>
      <c r="D41" s="116"/>
      <c r="E41" s="131"/>
      <c r="F41" s="202"/>
      <c r="G41" s="223"/>
      <c r="H41" s="224"/>
    </row>
    <row r="42" spans="2:8" ht="13.8" thickBot="1" x14ac:dyDescent="0.3">
      <c r="B42" s="212"/>
      <c r="C42" s="211"/>
      <c r="D42" s="116"/>
      <c r="E42" s="131"/>
      <c r="F42" s="202"/>
      <c r="G42" s="223"/>
      <c r="H42" s="224"/>
    </row>
    <row r="43" spans="2:8" x14ac:dyDescent="0.25">
      <c r="B43" s="45"/>
      <c r="C43" s="2"/>
      <c r="D43" s="63"/>
      <c r="E43" s="16"/>
      <c r="F43" s="3"/>
      <c r="G43" s="2"/>
      <c r="H43" s="321"/>
    </row>
    <row r="44" spans="2:8" ht="13.8" x14ac:dyDescent="0.25">
      <c r="B44" s="46"/>
      <c r="C44" s="53"/>
      <c r="D44" s="70"/>
      <c r="E44" s="47"/>
      <c r="F44" s="48"/>
      <c r="G44" s="320"/>
      <c r="H44" s="322"/>
    </row>
    <row r="45" spans="2:8" ht="13.8" thickBot="1" x14ac:dyDescent="0.3">
      <c r="B45" s="49"/>
      <c r="C45" s="4"/>
      <c r="D45" s="64"/>
      <c r="E45" s="17"/>
      <c r="F45" s="5"/>
      <c r="G45" s="4"/>
      <c r="H45" s="292"/>
    </row>
  </sheetData>
  <customSheetViews>
    <customSheetView guid="{E7EE5462-5085-4AFA-B0E7-ACEF3FD4BD46}"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1"/>
      <headerFooter alignWithMargins="0">
        <oddFooter>&amp;L&amp;8Sekhukhune SI BOQ&amp;C&amp;8
&amp;R&amp;8&amp;N</oddFooter>
      </headerFooter>
    </customSheetView>
    <customSheetView guid="{BC8C37C8-8E80-4CC8-91CA-8C32C70C60C4}"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2"/>
      <headerFooter alignWithMargins="0">
        <oddFooter>&amp;L&amp;8Sekhukhune SI BOQ&amp;C&amp;8
&amp;R&amp;8&amp;N</oddFooter>
      </headerFooter>
    </customSheetView>
    <customSheetView guid="{875007EF-0453-4591-A772-2EE7302F3B85}"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3"/>
      <headerFooter alignWithMargins="0">
        <oddFooter>&amp;L&amp;8Sekhukhune SI BOQ&amp;C&amp;8
&amp;R&amp;8&amp;N</oddFooter>
      </headerFooter>
    </customSheetView>
    <customSheetView guid="{85159366-3B40-433F-AF95-DBF9DC77139A}" showPageBreaks="1" printArea="1" hiddenColumns="1">
      <selection activeCell="M32" sqref="M32"/>
      <pageMargins left="0.19685039370078741" right="0.19685039370078741" top="0.59055118110236227" bottom="0.59055118110236227" header="0.51181102362204722" footer="0.51181102362204722"/>
      <printOptions horizontalCentered="1"/>
      <pageSetup paperSize="9" scale="78" orientation="portrait" r:id="rId4"/>
      <headerFooter alignWithMargins="0">
        <oddFooter>&amp;L&amp;8Sekhukhune SI BOQ&amp;C&amp;8
&amp;R&amp;8&amp;N</oddFooter>
      </headerFooter>
    </customSheetView>
    <customSheetView guid="{5FFF03BB-C158-47E9-AD08-BBFF3492D689}"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5"/>
      <headerFooter alignWithMargins="0">
        <oddFooter>&amp;L&amp;8Sekhukhune SI BOQ&amp;C&amp;8
&amp;R&amp;8&amp;N</oddFooter>
      </headerFooter>
    </customSheetView>
    <customSheetView guid="{573374B7-DAD5-467E-B0ED-E49C3D2A1B52}"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6"/>
      <headerFooter alignWithMargins="0">
        <oddFooter>&amp;L&amp;8Sekhukhune SI BOQ&amp;C&amp;8
&amp;R&amp;8&amp;N</oddFooter>
      </headerFooter>
    </customSheetView>
    <customSheetView guid="{C3B3FDA1-B636-405B-B9E8-7D9BA09E0A5F}"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7"/>
      <headerFooter alignWithMargins="0">
        <oddFooter>&amp;L&amp;8Sekhukhune SI BOQ&amp;C&amp;8
&amp;R&amp;8&amp;N</oddFooter>
      </headerFooter>
    </customSheetView>
    <customSheetView guid="{2786F615-E2A6-496D-92C4-3CE38C7FA450}"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8"/>
      <headerFooter alignWithMargins="0">
        <oddFooter>&amp;L&amp;8Sekhukhune SI BOQ&amp;C&amp;8
&amp;R&amp;8&amp;N</oddFooter>
      </headerFooter>
    </customSheetView>
    <customSheetView guid="{9DFE2180-DC46-486F-BBDE-EAB64F25D88C}" showPageBreaks="1" printArea="1" hiddenColumns="1" state="hidden">
      <selection activeCell="M32" sqref="M32"/>
      <pageMargins left="0.19685039370078741" right="0.19685039370078741" top="0.59055118110236227" bottom="0.59055118110236227" header="0.51181102362204722" footer="0.51181102362204722"/>
      <printOptions horizontalCentered="1"/>
      <pageSetup paperSize="9" scale="78" orientation="portrait" r:id="rId9"/>
      <headerFooter alignWithMargins="0">
        <oddFooter>&amp;L&amp;8Sekhukhune SI BOQ&amp;C&amp;8
&amp;R&amp;8&amp;N</oddFooter>
      </headerFooter>
    </customSheetView>
  </customSheetViews>
  <mergeCells count="3">
    <mergeCell ref="B2:H2"/>
    <mergeCell ref="B3:H3"/>
    <mergeCell ref="B4:H4"/>
  </mergeCells>
  <phoneticPr fontId="2" type="noConversion"/>
  <printOptions horizontalCentered="1"/>
  <pageMargins left="0.19685039370078741" right="0.19685039370078741" top="0.59055118110236227" bottom="0.59055118110236227" header="0.51181102362204722" footer="0.51181102362204722"/>
  <pageSetup paperSize="9" scale="78" orientation="portrait" r:id="rId10"/>
  <headerFooter alignWithMargins="0">
    <oddFooter>&amp;L&amp;8Sekhukhune SI BOQ&amp;C&amp;8
&amp;R&amp;8&amp;N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54"/>
  <sheetViews>
    <sheetView zoomScaleNormal="100" zoomScaleSheetLayoutView="100" workbookViewId="0">
      <selection activeCell="N27" sqref="N27:N28"/>
    </sheetView>
  </sheetViews>
  <sheetFormatPr defaultColWidth="9.109375" defaultRowHeight="13.2" x14ac:dyDescent="0.25"/>
  <cols>
    <col min="1" max="1" width="2.5546875" style="147" customWidth="1"/>
    <col min="2" max="2" width="8.5546875" style="147" customWidth="1"/>
    <col min="3" max="3" width="13.5546875" style="147" customWidth="1"/>
    <col min="4" max="4" width="41.5546875" style="149" customWidth="1"/>
    <col min="5" max="6" width="8.5546875" style="147" customWidth="1"/>
    <col min="7" max="7" width="10.5546875" style="150" customWidth="1"/>
    <col min="8" max="8" width="12.5546875" style="147" customWidth="1"/>
    <col min="9" max="9" width="9.109375" style="147"/>
    <col min="10" max="10" width="9.109375" style="147" hidden="1" customWidth="1"/>
    <col min="11" max="16384" width="9.109375" style="147"/>
  </cols>
  <sheetData>
    <row r="2" spans="2:11" ht="13.8" x14ac:dyDescent="0.25">
      <c r="B2" s="1045"/>
      <c r="C2" s="1045"/>
      <c r="D2" s="1045"/>
      <c r="E2" s="1045"/>
      <c r="F2" s="1045"/>
      <c r="G2" s="1045"/>
      <c r="H2" s="1045"/>
    </row>
    <row r="3" spans="2:11" ht="13.8" x14ac:dyDescent="0.25">
      <c r="B3" s="1056"/>
      <c r="C3" s="1056"/>
      <c r="D3" s="1056"/>
      <c r="E3" s="1056"/>
      <c r="F3" s="1056"/>
      <c r="G3" s="1056"/>
      <c r="H3" s="1056"/>
      <c r="I3" s="148"/>
    </row>
    <row r="4" spans="2:11" ht="15.6" x14ac:dyDescent="0.3">
      <c r="B4" s="1052"/>
      <c r="C4" s="1050"/>
      <c r="D4" s="1050"/>
      <c r="E4" s="1050"/>
      <c r="F4" s="1050"/>
      <c r="G4" s="1050"/>
      <c r="H4" s="1050"/>
    </row>
    <row r="5" spans="2:11" ht="13.8" thickBot="1" x14ac:dyDescent="0.3">
      <c r="J5" s="151"/>
      <c r="K5" s="151"/>
    </row>
    <row r="6" spans="2:11" x14ac:dyDescent="0.25">
      <c r="B6" s="50"/>
      <c r="C6" s="66"/>
      <c r="D6" s="51"/>
      <c r="E6" s="51"/>
      <c r="F6" s="52"/>
      <c r="G6" s="51"/>
      <c r="H6" s="54"/>
      <c r="J6" s="151"/>
      <c r="K6" s="151"/>
    </row>
    <row r="7" spans="2:11" ht="13.8" thickBot="1" x14ac:dyDescent="0.3">
      <c r="B7" s="59"/>
      <c r="C7" s="67"/>
      <c r="D7" s="55"/>
      <c r="E7" s="55"/>
      <c r="F7" s="56"/>
      <c r="G7" s="57"/>
      <c r="H7" s="58"/>
      <c r="J7" s="151"/>
    </row>
    <row r="8" spans="2:11" s="11" customFormat="1" x14ac:dyDescent="0.25">
      <c r="B8" s="139"/>
      <c r="C8" s="140"/>
      <c r="D8" s="141"/>
      <c r="E8" s="152"/>
      <c r="F8" s="153"/>
      <c r="G8" s="154"/>
      <c r="H8" s="155"/>
    </row>
    <row r="9" spans="2:11" s="11" customFormat="1" ht="25.5" customHeight="1" x14ac:dyDescent="0.25">
      <c r="B9" s="71"/>
      <c r="C9" s="341"/>
      <c r="D9" s="65"/>
      <c r="E9" s="228"/>
      <c r="F9" s="229"/>
      <c r="G9" s="230"/>
      <c r="H9" s="231"/>
    </row>
    <row r="10" spans="2:11" s="11" customFormat="1" ht="13.8" thickBot="1" x14ac:dyDescent="0.3">
      <c r="B10" s="75"/>
      <c r="C10" s="55"/>
      <c r="D10" s="271"/>
      <c r="E10" s="272"/>
      <c r="F10" s="273"/>
      <c r="G10" s="274"/>
      <c r="H10" s="28"/>
    </row>
    <row r="11" spans="2:11" s="11" customFormat="1" x14ac:dyDescent="0.25">
      <c r="B11" s="327"/>
      <c r="C11" s="209"/>
      <c r="D11" s="328"/>
      <c r="E11" s="329"/>
      <c r="F11" s="330"/>
      <c r="G11" s="331"/>
      <c r="H11" s="332"/>
    </row>
    <row r="12" spans="2:11" s="11" customFormat="1" x14ac:dyDescent="0.25">
      <c r="B12" s="323"/>
      <c r="C12" s="315"/>
      <c r="D12" s="349"/>
      <c r="E12" s="324"/>
      <c r="F12" s="325"/>
      <c r="G12" s="326"/>
      <c r="H12" s="313"/>
    </row>
    <row r="13" spans="2:11" s="11" customFormat="1" x14ac:dyDescent="0.25">
      <c r="B13" s="240"/>
      <c r="C13" s="241"/>
      <c r="D13" s="201"/>
      <c r="E13" s="242"/>
      <c r="F13" s="243"/>
      <c r="G13" s="244"/>
      <c r="H13" s="245"/>
    </row>
    <row r="14" spans="2:11" s="11" customFormat="1" x14ac:dyDescent="0.25">
      <c r="B14" s="240"/>
      <c r="C14" s="206"/>
      <c r="D14" s="225"/>
      <c r="E14" s="247"/>
      <c r="F14" s="247"/>
      <c r="G14" s="244"/>
      <c r="H14" s="245"/>
    </row>
    <row r="15" spans="2:11" s="11" customFormat="1" x14ac:dyDescent="0.25">
      <c r="B15" s="248"/>
      <c r="C15" s="249"/>
      <c r="D15" s="206"/>
      <c r="E15" s="250"/>
      <c r="F15" s="251"/>
      <c r="G15" s="244"/>
      <c r="H15" s="245"/>
    </row>
    <row r="16" spans="2:11" s="11" customFormat="1" x14ac:dyDescent="0.25">
      <c r="B16" s="248"/>
      <c r="C16" s="249"/>
      <c r="D16" s="206"/>
      <c r="E16" s="250"/>
      <c r="F16" s="251"/>
      <c r="G16" s="244"/>
      <c r="H16" s="245"/>
    </row>
    <row r="17" spans="2:8" s="11" customFormat="1" x14ac:dyDescent="0.25">
      <c r="B17" s="240"/>
      <c r="C17" s="206"/>
      <c r="D17" s="225"/>
      <c r="E17" s="247"/>
      <c r="F17" s="247"/>
      <c r="G17" s="244"/>
      <c r="H17" s="245"/>
    </row>
    <row r="18" spans="2:8" s="11" customFormat="1" x14ac:dyDescent="0.25">
      <c r="B18" s="248"/>
      <c r="C18" s="249"/>
      <c r="D18" s="180"/>
      <c r="E18" s="250"/>
      <c r="F18" s="251"/>
      <c r="G18" s="244"/>
      <c r="H18" s="245"/>
    </row>
    <row r="19" spans="2:8" s="11" customFormat="1" ht="50.1" customHeight="1" x14ac:dyDescent="0.25">
      <c r="B19" s="248"/>
      <c r="C19" s="249"/>
      <c r="D19" s="252"/>
      <c r="E19" s="250"/>
      <c r="F19" s="251"/>
      <c r="G19" s="244"/>
      <c r="H19" s="245"/>
    </row>
    <row r="20" spans="2:8" s="11" customFormat="1" x14ac:dyDescent="0.25">
      <c r="B20" s="248"/>
      <c r="C20" s="249"/>
      <c r="D20" s="206"/>
      <c r="E20" s="250"/>
      <c r="F20" s="251"/>
      <c r="G20" s="244"/>
      <c r="H20" s="245"/>
    </row>
    <row r="21" spans="2:8" s="11" customFormat="1" x14ac:dyDescent="0.25">
      <c r="B21" s="254"/>
      <c r="C21" s="249"/>
      <c r="D21" s="225"/>
      <c r="E21" s="250"/>
      <c r="F21" s="251"/>
      <c r="G21" s="244"/>
      <c r="H21" s="245"/>
    </row>
    <row r="22" spans="2:8" s="11" customFormat="1" x14ac:dyDescent="0.25">
      <c r="B22" s="248"/>
      <c r="C22" s="249"/>
      <c r="D22" s="206"/>
      <c r="E22" s="250"/>
      <c r="F22" s="132"/>
      <c r="G22" s="244"/>
      <c r="H22" s="245"/>
    </row>
    <row r="23" spans="2:8" s="11" customFormat="1" x14ac:dyDescent="0.25">
      <c r="B23" s="248"/>
      <c r="C23" s="249"/>
      <c r="D23" s="206"/>
      <c r="E23" s="250"/>
      <c r="F23" s="132"/>
      <c r="G23" s="244"/>
      <c r="H23" s="245"/>
    </row>
    <row r="24" spans="2:8" s="11" customFormat="1" x14ac:dyDescent="0.25">
      <c r="B24" s="248"/>
      <c r="C24" s="249"/>
      <c r="D24" s="206"/>
      <c r="E24" s="250"/>
      <c r="F24" s="132"/>
      <c r="G24" s="244"/>
      <c r="H24" s="245"/>
    </row>
    <row r="25" spans="2:8" s="11" customFormat="1" x14ac:dyDescent="0.25">
      <c r="B25" s="248"/>
      <c r="C25" s="249"/>
      <c r="D25" s="206"/>
      <c r="E25" s="250"/>
      <c r="F25" s="132"/>
      <c r="G25" s="244"/>
      <c r="H25" s="245"/>
    </row>
    <row r="26" spans="2:8" s="11" customFormat="1" x14ac:dyDescent="0.25">
      <c r="B26" s="254"/>
      <c r="C26" s="249"/>
      <c r="D26" s="225"/>
      <c r="E26" s="250"/>
      <c r="F26" s="132"/>
      <c r="G26" s="244"/>
      <c r="H26" s="245"/>
    </row>
    <row r="27" spans="2:8" s="11" customFormat="1" x14ac:dyDescent="0.25">
      <c r="B27" s="248"/>
      <c r="C27" s="249"/>
      <c r="D27" s="120"/>
      <c r="E27" s="250"/>
      <c r="F27" s="251"/>
      <c r="G27" s="244"/>
      <c r="H27" s="245"/>
    </row>
    <row r="28" spans="2:8" s="11" customFormat="1" x14ac:dyDescent="0.25">
      <c r="B28" s="248"/>
      <c r="C28" s="249"/>
      <c r="D28" s="120"/>
      <c r="E28" s="250"/>
      <c r="F28" s="251"/>
      <c r="G28" s="244"/>
      <c r="H28" s="245"/>
    </row>
    <row r="29" spans="2:8" s="11" customFormat="1" x14ac:dyDescent="0.25">
      <c r="B29" s="248"/>
      <c r="C29" s="249"/>
      <c r="D29" s="120"/>
      <c r="E29" s="250"/>
      <c r="F29" s="251"/>
      <c r="G29" s="244"/>
      <c r="H29" s="245"/>
    </row>
    <row r="30" spans="2:8" s="11" customFormat="1" x14ac:dyDescent="0.25">
      <c r="B30" s="254"/>
      <c r="C30" s="249"/>
      <c r="D30" s="225"/>
      <c r="E30" s="132"/>
      <c r="F30" s="251"/>
      <c r="G30" s="244"/>
      <c r="H30" s="245"/>
    </row>
    <row r="31" spans="2:8" s="11" customFormat="1" x14ac:dyDescent="0.25">
      <c r="B31" s="342"/>
      <c r="C31" s="343"/>
      <c r="D31" s="206"/>
      <c r="E31" s="132"/>
      <c r="F31" s="165"/>
      <c r="G31" s="244"/>
      <c r="H31" s="245"/>
    </row>
    <row r="32" spans="2:8" s="11" customFormat="1" x14ac:dyDescent="0.25">
      <c r="B32" s="342"/>
      <c r="C32" s="343"/>
      <c r="D32" s="206"/>
      <c r="E32" s="132"/>
      <c r="F32" s="165"/>
      <c r="G32" s="244"/>
      <c r="H32" s="245"/>
    </row>
    <row r="33" spans="2:8" s="11" customFormat="1" x14ac:dyDescent="0.25">
      <c r="B33" s="342"/>
      <c r="C33" s="343"/>
      <c r="D33" s="206"/>
      <c r="E33" s="132"/>
      <c r="F33" s="165"/>
      <c r="G33" s="244"/>
      <c r="H33" s="245"/>
    </row>
    <row r="34" spans="2:8" s="11" customFormat="1" x14ac:dyDescent="0.25">
      <c r="B34" s="342"/>
      <c r="C34" s="343"/>
      <c r="D34" s="206"/>
      <c r="E34" s="132"/>
      <c r="F34" s="165"/>
      <c r="G34" s="244"/>
      <c r="H34" s="245"/>
    </row>
    <row r="35" spans="2:8" s="11" customFormat="1" x14ac:dyDescent="0.25">
      <c r="B35" s="344"/>
      <c r="C35" s="345"/>
      <c r="D35" s="345"/>
      <c r="E35" s="132"/>
      <c r="F35" s="165"/>
      <c r="G35" s="244"/>
      <c r="H35" s="245"/>
    </row>
    <row r="36" spans="2:8" x14ac:dyDescent="0.25">
      <c r="B36" s="255"/>
      <c r="C36" s="256"/>
      <c r="D36" s="252"/>
      <c r="E36" s="250"/>
      <c r="F36" s="257"/>
      <c r="G36" s="165"/>
      <c r="H36" s="258"/>
    </row>
    <row r="37" spans="2:8" x14ac:dyDescent="0.25">
      <c r="B37" s="255"/>
      <c r="C37" s="256"/>
      <c r="D37" s="252"/>
      <c r="E37" s="250"/>
      <c r="F37" s="257"/>
      <c r="G37" s="165"/>
      <c r="H37" s="258"/>
    </row>
    <row r="38" spans="2:8" x14ac:dyDescent="0.25">
      <c r="B38" s="255"/>
      <c r="C38" s="256"/>
      <c r="D38" s="252"/>
      <c r="E38" s="250"/>
      <c r="F38" s="257"/>
      <c r="G38" s="165"/>
      <c r="H38" s="258"/>
    </row>
    <row r="39" spans="2:8" x14ac:dyDescent="0.25">
      <c r="B39" s="255"/>
      <c r="C39" s="256"/>
      <c r="D39" s="252"/>
      <c r="E39" s="250"/>
      <c r="F39" s="257"/>
      <c r="G39" s="165"/>
      <c r="H39" s="258"/>
    </row>
    <row r="40" spans="2:8" x14ac:dyDescent="0.25">
      <c r="B40" s="255"/>
      <c r="C40" s="256"/>
      <c r="D40" s="252"/>
      <c r="E40" s="250"/>
      <c r="F40" s="257"/>
      <c r="G40" s="165"/>
      <c r="H40" s="258"/>
    </row>
    <row r="41" spans="2:8" x14ac:dyDescent="0.25">
      <c r="B41" s="255"/>
      <c r="C41" s="256"/>
      <c r="D41" s="252"/>
      <c r="E41" s="250"/>
      <c r="F41" s="257"/>
      <c r="G41" s="165"/>
      <c r="H41" s="258"/>
    </row>
    <row r="42" spans="2:8" x14ac:dyDescent="0.25">
      <c r="B42" s="255"/>
      <c r="C42" s="256"/>
      <c r="D42" s="252"/>
      <c r="E42" s="250"/>
      <c r="F42" s="257"/>
      <c r="G42" s="165"/>
      <c r="H42" s="258"/>
    </row>
    <row r="43" spans="2:8" x14ac:dyDescent="0.25">
      <c r="B43" s="255"/>
      <c r="C43" s="256"/>
      <c r="D43" s="252"/>
      <c r="E43" s="250"/>
      <c r="F43" s="257"/>
      <c r="G43" s="165"/>
      <c r="H43" s="258"/>
    </row>
    <row r="44" spans="2:8" x14ac:dyDescent="0.25">
      <c r="B44" s="248"/>
      <c r="C44" s="169"/>
      <c r="D44" s="249"/>
      <c r="E44" s="247"/>
      <c r="F44" s="247"/>
      <c r="G44" s="247"/>
      <c r="H44" s="259"/>
    </row>
    <row r="45" spans="2:8" ht="12.75" customHeight="1" x14ac:dyDescent="0.25">
      <c r="B45" s="260"/>
      <c r="C45" s="261"/>
      <c r="D45" s="262"/>
      <c r="E45" s="250"/>
      <c r="F45" s="257"/>
      <c r="G45" s="165"/>
      <c r="H45" s="258"/>
    </row>
    <row r="46" spans="2:8" x14ac:dyDescent="0.25">
      <c r="B46" s="255"/>
      <c r="C46" s="256"/>
      <c r="D46" s="252"/>
      <c r="E46" s="250"/>
      <c r="F46" s="250"/>
      <c r="G46" s="165"/>
      <c r="H46" s="258"/>
    </row>
    <row r="47" spans="2:8" x14ac:dyDescent="0.25">
      <c r="B47" s="255"/>
      <c r="C47" s="256"/>
      <c r="D47" s="252"/>
      <c r="E47" s="250"/>
      <c r="F47" s="250"/>
      <c r="G47" s="165"/>
      <c r="H47" s="258"/>
    </row>
    <row r="48" spans="2:8" ht="12.75" customHeight="1" x14ac:dyDescent="0.25">
      <c r="B48" s="263"/>
      <c r="C48" s="132"/>
      <c r="D48" s="264"/>
      <c r="E48" s="132"/>
      <c r="F48" s="132"/>
      <c r="G48" s="165"/>
      <c r="H48" s="258"/>
    </row>
    <row r="49" spans="2:8" ht="12.75" customHeight="1" x14ac:dyDescent="0.25">
      <c r="B49" s="263"/>
      <c r="C49" s="132"/>
      <c r="D49" s="264"/>
      <c r="E49" s="132"/>
      <c r="F49" s="132"/>
      <c r="G49" s="165"/>
      <c r="H49" s="258"/>
    </row>
    <row r="50" spans="2:8" ht="12.75" customHeight="1" x14ac:dyDescent="0.25">
      <c r="B50" s="263"/>
      <c r="C50" s="132"/>
      <c r="D50" s="264"/>
      <c r="E50" s="132"/>
      <c r="F50" s="132"/>
      <c r="G50" s="165"/>
      <c r="H50" s="258"/>
    </row>
    <row r="51" spans="2:8" ht="12.75" customHeight="1" thickBot="1" x14ac:dyDescent="0.3">
      <c r="B51" s="263"/>
      <c r="C51" s="132"/>
      <c r="D51" s="264"/>
      <c r="E51" s="132"/>
      <c r="F51" s="132"/>
      <c r="G51" s="165"/>
      <c r="H51" s="258"/>
    </row>
    <row r="52" spans="2:8" ht="12.75" customHeight="1" x14ac:dyDescent="0.25">
      <c r="B52" s="45"/>
      <c r="C52" s="2"/>
      <c r="D52" s="63"/>
      <c r="E52" s="16"/>
      <c r="F52" s="3"/>
      <c r="G52" s="2"/>
      <c r="H52" s="321"/>
    </row>
    <row r="53" spans="2:8" ht="13.8" x14ac:dyDescent="0.25">
      <c r="B53" s="46"/>
      <c r="C53" s="53"/>
      <c r="D53" s="70"/>
      <c r="E53" s="47"/>
      <c r="F53" s="48"/>
      <c r="G53" s="320"/>
      <c r="H53" s="322"/>
    </row>
    <row r="54" spans="2:8" ht="13.8" thickBot="1" x14ac:dyDescent="0.3">
      <c r="B54" s="49"/>
      <c r="C54" s="4"/>
      <c r="D54" s="64"/>
      <c r="E54" s="17"/>
      <c r="F54" s="5"/>
      <c r="G54" s="4"/>
      <c r="H54" s="333"/>
    </row>
  </sheetData>
  <customSheetViews>
    <customSheetView guid="{E7EE5462-5085-4AFA-B0E7-ACEF3FD4BD46}"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1"/>
      <headerFooter alignWithMargins="0">
        <oddFooter>&amp;L&amp;8Sekhukhune SI BOQ&amp;C&amp;8
&amp;R&amp;8&amp;P</oddFooter>
      </headerFooter>
    </customSheetView>
    <customSheetView guid="{BC8C37C8-8E80-4CC8-91CA-8C32C70C60C4}"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2"/>
      <headerFooter alignWithMargins="0">
        <oddFooter>&amp;L&amp;8Sekhukhune SI BOQ&amp;C&amp;8
&amp;R&amp;8&amp;P</oddFooter>
      </headerFooter>
    </customSheetView>
    <customSheetView guid="{875007EF-0453-4591-A772-2EE7302F3B85}"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3"/>
      <headerFooter alignWithMargins="0">
        <oddFooter>&amp;L&amp;8Sekhukhune SI BOQ&amp;C&amp;8
&amp;R&amp;8&amp;P</oddFooter>
      </headerFooter>
    </customSheetView>
    <customSheetView guid="{85159366-3B40-433F-AF95-DBF9DC77139A}" showPageBreaks="1" printArea="1" hiddenColumns="1">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4"/>
      <headerFooter alignWithMargins="0">
        <oddFooter>&amp;L&amp;8Sekhukhune SI BOQ&amp;C&amp;8
&amp;R&amp;8&amp;P</oddFooter>
      </headerFooter>
    </customSheetView>
    <customSheetView guid="{5FFF03BB-C158-47E9-AD08-BBFF3492D689}"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5"/>
      <headerFooter alignWithMargins="0">
        <oddFooter>&amp;L&amp;8Sekhukhune SI BOQ&amp;C&amp;8
&amp;R&amp;8&amp;P</oddFooter>
      </headerFooter>
    </customSheetView>
    <customSheetView guid="{573374B7-DAD5-467E-B0ED-E49C3D2A1B52}"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6"/>
      <headerFooter alignWithMargins="0">
        <oddFooter>&amp;L&amp;8Sekhukhune SI BOQ&amp;C&amp;8
&amp;R&amp;8&amp;P</oddFooter>
      </headerFooter>
    </customSheetView>
    <customSheetView guid="{C3B3FDA1-B636-405B-B9E8-7D9BA09E0A5F}"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7"/>
      <headerFooter alignWithMargins="0">
        <oddFooter>&amp;L&amp;8Sekhukhune SI BOQ&amp;C&amp;8
&amp;R&amp;8&amp;P</oddFooter>
      </headerFooter>
    </customSheetView>
    <customSheetView guid="{2786F615-E2A6-496D-92C4-3CE38C7FA450}"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8"/>
      <headerFooter alignWithMargins="0">
        <oddFooter>&amp;L&amp;8Sekhukhune SI BOQ&amp;C&amp;8
&amp;R&amp;8&amp;P</oddFooter>
      </headerFooter>
    </customSheetView>
    <customSheetView guid="{9DFE2180-DC46-486F-BBDE-EAB64F25D88C}" showPageBreaks="1" printArea="1" hiddenColumns="1" state="hidden">
      <selection activeCell="N27" sqref="N27:N28"/>
      <pageMargins left="0.19685039370078741" right="0.19685039370078741" top="0.59055118110236227" bottom="0.59055118110236227" header="0.51181102362204722" footer="0.51181102362204722"/>
      <printOptions horizontalCentered="1"/>
      <pageSetup paperSize="9" scale="90" orientation="portrait" horizontalDpi="4294967293" r:id="rId9"/>
      <headerFooter alignWithMargins="0">
        <oddFooter>&amp;L&amp;8Sekhukhune SI BOQ&amp;C&amp;8
&amp;R&amp;8&amp;P</oddFooter>
      </headerFooter>
    </customSheetView>
  </customSheetViews>
  <mergeCells count="3">
    <mergeCell ref="B2:H2"/>
    <mergeCell ref="B3:H3"/>
    <mergeCell ref="B4:H4"/>
  </mergeCells>
  <phoneticPr fontId="2" type="noConversion"/>
  <printOptions horizontalCentered="1"/>
  <pageMargins left="0.19685039370078741" right="0.19685039370078741" top="0.59055118110236227" bottom="0.59055118110236227" header="0.51181102362204722" footer="0.51181102362204722"/>
  <pageSetup paperSize="9" scale="90" orientation="portrait" horizontalDpi="4294967293" r:id="rId10"/>
  <headerFooter alignWithMargins="0">
    <oddFooter>&amp;L&amp;8Sekhukhune SI BOQ&amp;C&amp;8
&amp;R&amp;8&amp;P</oddFooter>
  </headerFooter>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57"/>
  <sheetViews>
    <sheetView zoomScaleNormal="100" zoomScaleSheetLayoutView="100" workbookViewId="0">
      <selection activeCell="L30" sqref="L30"/>
    </sheetView>
  </sheetViews>
  <sheetFormatPr defaultColWidth="9.109375" defaultRowHeight="13.2" x14ac:dyDescent="0.25"/>
  <cols>
    <col min="1" max="1" width="2.5546875" style="147" customWidth="1"/>
    <col min="2" max="2" width="8.5546875" style="147" customWidth="1"/>
    <col min="3" max="3" width="13.5546875" style="147" customWidth="1"/>
    <col min="4" max="4" width="41.5546875" style="149" customWidth="1"/>
    <col min="5" max="6" width="8.5546875" style="147" customWidth="1"/>
    <col min="7" max="7" width="10.5546875" style="150" customWidth="1"/>
    <col min="8" max="8" width="12.5546875" style="147" customWidth="1"/>
    <col min="9" max="9" width="9.109375" style="147"/>
    <col min="10" max="10" width="9.109375" style="11" hidden="1" customWidth="1"/>
    <col min="11" max="16384" width="9.109375" style="147"/>
  </cols>
  <sheetData>
    <row r="2" spans="2:11" ht="13.8" x14ac:dyDescent="0.25">
      <c r="B2" s="1045"/>
      <c r="C2" s="1045"/>
      <c r="D2" s="1045"/>
      <c r="E2" s="1045"/>
      <c r="F2" s="1045"/>
      <c r="G2" s="1045"/>
      <c r="H2" s="1045"/>
    </row>
    <row r="3" spans="2:11" ht="13.8" x14ac:dyDescent="0.25">
      <c r="B3" s="1056"/>
      <c r="C3" s="1056"/>
      <c r="D3" s="1056"/>
      <c r="E3" s="1056"/>
      <c r="F3" s="1056"/>
      <c r="G3" s="1056"/>
      <c r="H3" s="1056"/>
      <c r="I3" s="148"/>
    </row>
    <row r="4" spans="2:11" ht="15.6" x14ac:dyDescent="0.3">
      <c r="B4" s="1052"/>
      <c r="C4" s="1050"/>
      <c r="D4" s="1050"/>
      <c r="E4" s="1050"/>
      <c r="F4" s="1050"/>
      <c r="G4" s="1050"/>
      <c r="H4" s="1050"/>
    </row>
    <row r="5" spans="2:11" ht="13.8" thickBot="1" x14ac:dyDescent="0.3">
      <c r="B5" s="1057"/>
      <c r="C5" s="1058"/>
      <c r="D5" s="1058"/>
      <c r="E5" s="1058"/>
      <c r="F5" s="1058"/>
      <c r="G5" s="1058"/>
      <c r="H5" s="1058"/>
    </row>
    <row r="6" spans="2:11" x14ac:dyDescent="0.25">
      <c r="B6" s="50"/>
      <c r="C6" s="66"/>
      <c r="D6" s="51"/>
      <c r="E6" s="51"/>
      <c r="F6" s="52"/>
      <c r="G6" s="51"/>
      <c r="H6" s="54"/>
      <c r="J6" s="21"/>
      <c r="K6" s="151"/>
    </row>
    <row r="7" spans="2:11" ht="13.8" thickBot="1" x14ac:dyDescent="0.3">
      <c r="B7" s="59"/>
      <c r="C7" s="67"/>
      <c r="D7" s="55"/>
      <c r="E7" s="55"/>
      <c r="F7" s="56"/>
      <c r="G7" s="57"/>
      <c r="H7" s="58"/>
      <c r="J7" s="21"/>
      <c r="K7" s="151"/>
    </row>
    <row r="8" spans="2:11" x14ac:dyDescent="0.25">
      <c r="B8" s="156"/>
      <c r="C8" s="157"/>
      <c r="D8" s="158"/>
      <c r="E8" s="157"/>
      <c r="F8" s="159"/>
      <c r="G8" s="157"/>
      <c r="H8" s="160"/>
      <c r="J8" s="21"/>
    </row>
    <row r="9" spans="2:11" x14ac:dyDescent="0.25">
      <c r="B9" s="267"/>
      <c r="C9" s="347"/>
      <c r="D9" s="348"/>
      <c r="E9" s="269"/>
      <c r="F9" s="269"/>
      <c r="G9" s="269"/>
      <c r="H9" s="268"/>
    </row>
    <row r="10" spans="2:11" ht="13.8" thickBot="1" x14ac:dyDescent="0.3">
      <c r="B10" s="275"/>
      <c r="C10" s="276"/>
      <c r="D10" s="277"/>
      <c r="E10" s="276"/>
      <c r="F10" s="278"/>
      <c r="G10" s="276"/>
      <c r="H10" s="279"/>
    </row>
    <row r="11" spans="2:11" x14ac:dyDescent="0.25">
      <c r="B11" s="327"/>
      <c r="C11" s="209"/>
      <c r="D11" s="328"/>
      <c r="E11" s="337"/>
      <c r="F11" s="338"/>
      <c r="G11" s="339"/>
      <c r="H11" s="332"/>
    </row>
    <row r="12" spans="2:11" x14ac:dyDescent="0.25">
      <c r="B12" s="323"/>
      <c r="C12" s="334"/>
      <c r="D12" s="349"/>
      <c r="E12" s="335"/>
      <c r="F12" s="335"/>
      <c r="G12" s="336"/>
      <c r="H12" s="313"/>
    </row>
    <row r="13" spans="2:11" x14ac:dyDescent="0.25">
      <c r="B13" s="240"/>
      <c r="C13" s="225"/>
      <c r="D13" s="225"/>
      <c r="E13" s="247"/>
      <c r="F13" s="247"/>
      <c r="G13" s="265"/>
      <c r="H13" s="245"/>
    </row>
    <row r="14" spans="2:11" x14ac:dyDescent="0.25">
      <c r="B14" s="246"/>
      <c r="C14" s="225"/>
      <c r="D14" s="197"/>
      <c r="E14" s="247"/>
      <c r="F14" s="247"/>
      <c r="G14" s="265"/>
      <c r="H14" s="245"/>
    </row>
    <row r="15" spans="2:11" x14ac:dyDescent="0.25">
      <c r="B15" s="248"/>
      <c r="C15" s="249"/>
      <c r="D15" s="206"/>
      <c r="E15" s="250"/>
      <c r="F15" s="251"/>
      <c r="G15" s="165"/>
      <c r="H15" s="258"/>
    </row>
    <row r="16" spans="2:11" x14ac:dyDescent="0.25">
      <c r="B16" s="248"/>
      <c r="C16" s="249"/>
      <c r="D16" s="206"/>
      <c r="E16" s="250"/>
      <c r="F16" s="251"/>
      <c r="G16" s="165"/>
      <c r="H16" s="258"/>
    </row>
    <row r="17" spans="2:8" x14ac:dyDescent="0.25">
      <c r="B17" s="253"/>
      <c r="C17" s="249"/>
      <c r="D17" s="197"/>
      <c r="E17" s="250"/>
      <c r="F17" s="251"/>
      <c r="G17" s="165"/>
      <c r="H17" s="258"/>
    </row>
    <row r="18" spans="2:8" x14ac:dyDescent="0.25">
      <c r="B18" s="248"/>
      <c r="C18" s="249"/>
      <c r="D18" s="206"/>
      <c r="E18" s="250"/>
      <c r="F18" s="132"/>
      <c r="G18" s="165"/>
      <c r="H18" s="258"/>
    </row>
    <row r="19" spans="2:8" x14ac:dyDescent="0.25">
      <c r="B19" s="248"/>
      <c r="C19" s="249"/>
      <c r="D19" s="206"/>
      <c r="E19" s="250"/>
      <c r="F19" s="132"/>
      <c r="G19" s="165"/>
      <c r="H19" s="258"/>
    </row>
    <row r="20" spans="2:8" x14ac:dyDescent="0.25">
      <c r="B20" s="248"/>
      <c r="C20" s="249"/>
      <c r="D20" s="206"/>
      <c r="E20" s="250"/>
      <c r="F20" s="132"/>
      <c r="G20" s="165"/>
      <c r="H20" s="258"/>
    </row>
    <row r="21" spans="2:8" x14ac:dyDescent="0.25">
      <c r="B21" s="248"/>
      <c r="C21" s="249"/>
      <c r="D21" s="206"/>
      <c r="E21" s="250"/>
      <c r="F21" s="132"/>
      <c r="G21" s="165"/>
      <c r="H21" s="258"/>
    </row>
    <row r="22" spans="2:8" x14ac:dyDescent="0.25">
      <c r="B22" s="248"/>
      <c r="C22" s="249"/>
      <c r="D22" s="206"/>
      <c r="E22" s="250"/>
      <c r="F22" s="132"/>
      <c r="G22" s="165"/>
      <c r="H22" s="258"/>
    </row>
    <row r="23" spans="2:8" x14ac:dyDescent="0.25">
      <c r="B23" s="253"/>
      <c r="C23" s="249"/>
      <c r="D23" s="197"/>
      <c r="E23" s="250"/>
      <c r="F23" s="132"/>
      <c r="G23" s="165"/>
      <c r="H23" s="258"/>
    </row>
    <row r="24" spans="2:8" x14ac:dyDescent="0.25">
      <c r="B24" s="248"/>
      <c r="C24" s="249"/>
      <c r="D24" s="120"/>
      <c r="E24" s="250"/>
      <c r="F24" s="251"/>
      <c r="G24" s="165"/>
      <c r="H24" s="258"/>
    </row>
    <row r="25" spans="2:8" x14ac:dyDescent="0.25">
      <c r="B25" s="248"/>
      <c r="C25" s="249"/>
      <c r="D25" s="120"/>
      <c r="E25" s="250"/>
      <c r="F25" s="251"/>
      <c r="G25" s="165"/>
      <c r="H25" s="258"/>
    </row>
    <row r="26" spans="2:8" x14ac:dyDescent="0.25">
      <c r="B26" s="253"/>
      <c r="C26" s="249"/>
      <c r="D26" s="173"/>
      <c r="E26" s="250"/>
      <c r="F26" s="251"/>
      <c r="G26" s="165"/>
      <c r="H26" s="258"/>
    </row>
    <row r="27" spans="2:8" ht="25.5" customHeight="1" x14ac:dyDescent="0.25">
      <c r="B27" s="248"/>
      <c r="C27" s="249"/>
      <c r="D27" s="206"/>
      <c r="E27" s="132"/>
      <c r="F27" s="251"/>
      <c r="G27" s="165"/>
      <c r="H27" s="258"/>
    </row>
    <row r="28" spans="2:8" ht="12.75" customHeight="1" x14ac:dyDescent="0.25">
      <c r="B28" s="248"/>
      <c r="C28" s="249"/>
      <c r="D28" s="206"/>
      <c r="E28" s="132"/>
      <c r="F28" s="251"/>
      <c r="G28" s="165"/>
      <c r="H28" s="258"/>
    </row>
    <row r="29" spans="2:8" x14ac:dyDescent="0.25">
      <c r="B29" s="248"/>
      <c r="C29" s="249"/>
      <c r="D29" s="206"/>
      <c r="E29" s="250"/>
      <c r="F29" s="132"/>
      <c r="G29" s="165"/>
      <c r="H29" s="258"/>
    </row>
    <row r="30" spans="2:8" x14ac:dyDescent="0.25">
      <c r="B30" s="248"/>
      <c r="C30" s="249"/>
      <c r="D30" s="206"/>
      <c r="E30" s="132"/>
      <c r="F30" s="132"/>
      <c r="G30" s="165"/>
      <c r="H30" s="258"/>
    </row>
    <row r="31" spans="2:8" x14ac:dyDescent="0.25">
      <c r="B31" s="248"/>
      <c r="C31" s="249"/>
      <c r="D31" s="206"/>
      <c r="E31" s="250"/>
      <c r="F31" s="132"/>
      <c r="G31" s="165"/>
      <c r="H31" s="258"/>
    </row>
    <row r="32" spans="2:8" x14ac:dyDescent="0.25">
      <c r="B32" s="248"/>
      <c r="C32" s="249"/>
      <c r="D32" s="206"/>
      <c r="E32" s="250"/>
      <c r="F32" s="132"/>
      <c r="G32" s="165"/>
      <c r="H32" s="258"/>
    </row>
    <row r="33" spans="2:8" x14ac:dyDescent="0.25">
      <c r="B33" s="248"/>
      <c r="C33" s="249"/>
      <c r="D33" s="206"/>
      <c r="E33" s="250"/>
      <c r="F33" s="132"/>
      <c r="G33" s="165"/>
      <c r="H33" s="258"/>
    </row>
    <row r="34" spans="2:8" ht="12.75" customHeight="1" x14ac:dyDescent="0.25">
      <c r="B34" s="248"/>
      <c r="C34" s="249"/>
      <c r="D34" s="206"/>
      <c r="E34" s="132"/>
      <c r="F34" s="132"/>
      <c r="G34" s="165"/>
      <c r="H34" s="258"/>
    </row>
    <row r="35" spans="2:8" x14ac:dyDescent="0.25">
      <c r="B35" s="254"/>
      <c r="C35" s="195"/>
      <c r="D35" s="225"/>
      <c r="E35" s="247"/>
      <c r="F35" s="247"/>
      <c r="G35" s="165"/>
      <c r="H35" s="258"/>
    </row>
    <row r="36" spans="2:8" x14ac:dyDescent="0.25">
      <c r="B36" s="248"/>
      <c r="C36" s="249"/>
      <c r="D36" s="206"/>
      <c r="E36" s="132"/>
      <c r="F36" s="266"/>
      <c r="G36" s="165"/>
      <c r="H36" s="258"/>
    </row>
    <row r="37" spans="2:8" x14ac:dyDescent="0.25">
      <c r="B37" s="248"/>
      <c r="C37" s="249"/>
      <c r="D37" s="206"/>
      <c r="E37" s="132"/>
      <c r="F37" s="266"/>
      <c r="G37" s="165"/>
      <c r="H37" s="258"/>
    </row>
    <row r="38" spans="2:8" x14ac:dyDescent="0.25">
      <c r="B38" s="248"/>
      <c r="C38" s="249"/>
      <c r="D38" s="206"/>
      <c r="E38" s="132"/>
      <c r="F38" s="266"/>
      <c r="G38" s="165"/>
      <c r="H38" s="258"/>
    </row>
    <row r="39" spans="2:8" x14ac:dyDescent="0.25">
      <c r="B39" s="248"/>
      <c r="C39" s="249"/>
      <c r="D39" s="206"/>
      <c r="E39" s="132"/>
      <c r="F39" s="266"/>
      <c r="G39" s="165"/>
      <c r="H39" s="258"/>
    </row>
    <row r="40" spans="2:8" x14ac:dyDescent="0.25">
      <c r="B40" s="248"/>
      <c r="C40" s="249"/>
      <c r="D40" s="206"/>
      <c r="E40" s="132"/>
      <c r="F40" s="266"/>
      <c r="G40" s="165"/>
      <c r="H40" s="258"/>
    </row>
    <row r="41" spans="2:8" x14ac:dyDescent="0.25">
      <c r="B41" s="248"/>
      <c r="C41" s="249"/>
      <c r="D41" s="206"/>
      <c r="E41" s="132"/>
      <c r="F41" s="266"/>
      <c r="G41" s="165"/>
      <c r="H41" s="258"/>
    </row>
    <row r="42" spans="2:8" x14ac:dyDescent="0.25">
      <c r="B42" s="248"/>
      <c r="C42" s="249"/>
      <c r="D42" s="206"/>
      <c r="E42" s="132"/>
      <c r="F42" s="266"/>
      <c r="G42" s="165"/>
      <c r="H42" s="258"/>
    </row>
    <row r="43" spans="2:8" x14ac:dyDescent="0.25">
      <c r="B43" s="248"/>
      <c r="C43" s="249"/>
      <c r="D43" s="206"/>
      <c r="E43" s="132"/>
      <c r="F43" s="266"/>
      <c r="G43" s="165"/>
      <c r="H43" s="258"/>
    </row>
    <row r="44" spans="2:8" x14ac:dyDescent="0.25">
      <c r="B44" s="248"/>
      <c r="C44" s="249"/>
      <c r="D44" s="206"/>
      <c r="E44" s="132"/>
      <c r="F44" s="266"/>
      <c r="G44" s="165"/>
      <c r="H44" s="258"/>
    </row>
    <row r="45" spans="2:8" x14ac:dyDescent="0.25">
      <c r="B45" s="248"/>
      <c r="C45" s="249"/>
      <c r="D45" s="206"/>
      <c r="E45" s="132"/>
      <c r="F45" s="266"/>
      <c r="G45" s="165"/>
      <c r="H45" s="258"/>
    </row>
    <row r="46" spans="2:8" x14ac:dyDescent="0.25">
      <c r="B46" s="248"/>
      <c r="C46" s="249"/>
      <c r="D46" s="206"/>
      <c r="E46" s="132"/>
      <c r="F46" s="266"/>
      <c r="G46" s="165"/>
      <c r="H46" s="258"/>
    </row>
    <row r="47" spans="2:8" x14ac:dyDescent="0.25">
      <c r="B47" s="248"/>
      <c r="C47" s="249"/>
      <c r="D47" s="206"/>
      <c r="E47" s="132"/>
      <c r="F47" s="266"/>
      <c r="G47" s="165"/>
      <c r="H47" s="258"/>
    </row>
    <row r="48" spans="2:8" x14ac:dyDescent="0.25">
      <c r="B48" s="248"/>
      <c r="C48" s="249"/>
      <c r="D48" s="206"/>
      <c r="E48" s="132"/>
      <c r="F48" s="266"/>
      <c r="G48" s="165"/>
      <c r="H48" s="258"/>
    </row>
    <row r="49" spans="2:8" x14ac:dyDescent="0.25">
      <c r="B49" s="248"/>
      <c r="C49" s="249"/>
      <c r="D49" s="206"/>
      <c r="E49" s="132"/>
      <c r="F49" s="266"/>
      <c r="G49" s="165"/>
      <c r="H49" s="258"/>
    </row>
    <row r="50" spans="2:8" x14ac:dyDescent="0.25">
      <c r="B50" s="248"/>
      <c r="C50" s="249"/>
      <c r="D50" s="206"/>
      <c r="E50" s="132"/>
      <c r="F50" s="266"/>
      <c r="G50" s="165"/>
      <c r="H50" s="258"/>
    </row>
    <row r="51" spans="2:8" x14ac:dyDescent="0.25">
      <c r="B51" s="248"/>
      <c r="C51" s="249"/>
      <c r="D51" s="206"/>
      <c r="E51" s="132"/>
      <c r="F51" s="266"/>
      <c r="G51" s="165"/>
      <c r="H51" s="258"/>
    </row>
    <row r="52" spans="2:8" x14ac:dyDescent="0.25">
      <c r="B52" s="248"/>
      <c r="C52" s="249"/>
      <c r="D52" s="206"/>
      <c r="E52" s="132"/>
      <c r="F52" s="266"/>
      <c r="G52" s="165"/>
      <c r="H52" s="258"/>
    </row>
    <row r="53" spans="2:8" x14ac:dyDescent="0.25">
      <c r="B53" s="248"/>
      <c r="C53" s="249"/>
      <c r="D53" s="206"/>
      <c r="E53" s="132"/>
      <c r="F53" s="266"/>
      <c r="G53" s="165"/>
      <c r="H53" s="258"/>
    </row>
    <row r="54" spans="2:8" ht="13.8" thickBot="1" x14ac:dyDescent="0.3">
      <c r="B54" s="248"/>
      <c r="C54" s="249"/>
      <c r="D54" s="206"/>
      <c r="E54" s="132"/>
      <c r="F54" s="266"/>
      <c r="G54" s="165"/>
      <c r="H54" s="258"/>
    </row>
    <row r="55" spans="2:8" x14ac:dyDescent="0.25">
      <c r="B55" s="45"/>
      <c r="C55" s="2"/>
      <c r="D55" s="63"/>
      <c r="E55" s="16"/>
      <c r="F55" s="3"/>
      <c r="G55" s="2"/>
      <c r="H55" s="321"/>
    </row>
    <row r="56" spans="2:8" ht="13.8" x14ac:dyDescent="0.25">
      <c r="B56" s="46"/>
      <c r="C56" s="53"/>
      <c r="D56" s="70"/>
      <c r="E56" s="47"/>
      <c r="F56" s="48"/>
      <c r="G56" s="320"/>
      <c r="H56" s="322"/>
    </row>
    <row r="57" spans="2:8" ht="13.8" thickBot="1" x14ac:dyDescent="0.3">
      <c r="B57" s="49"/>
      <c r="C57" s="4"/>
      <c r="D57" s="64"/>
      <c r="E57" s="17"/>
      <c r="F57" s="5"/>
      <c r="G57" s="4"/>
      <c r="H57" s="333"/>
    </row>
  </sheetData>
  <customSheetViews>
    <customSheetView guid="{E7EE5462-5085-4AFA-B0E7-ACEF3FD4BD46}"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1"/>
      <headerFooter alignWithMargins="0">
        <oddFooter>&amp;L&amp;8Sekhukhune SI BOQ&amp;R&amp;8&amp;P</oddFooter>
      </headerFooter>
    </customSheetView>
    <customSheetView guid="{BC8C37C8-8E80-4CC8-91CA-8C32C70C60C4}"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2"/>
      <headerFooter alignWithMargins="0">
        <oddFooter>&amp;L&amp;8Sekhukhune SI BOQ&amp;R&amp;8&amp;P</oddFooter>
      </headerFooter>
    </customSheetView>
    <customSheetView guid="{875007EF-0453-4591-A772-2EE7302F3B85}"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3"/>
      <headerFooter alignWithMargins="0">
        <oddFooter>&amp;L&amp;8Sekhukhune SI BOQ&amp;R&amp;8&amp;P</oddFooter>
      </headerFooter>
    </customSheetView>
    <customSheetView guid="{85159366-3B40-433F-AF95-DBF9DC77139A}" showPageBreaks="1" printArea="1" hiddenColumns="1">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4"/>
      <headerFooter alignWithMargins="0">
        <oddFooter>&amp;L&amp;8Sekhukhune SI BOQ&amp;R&amp;8&amp;P</oddFooter>
      </headerFooter>
    </customSheetView>
    <customSheetView guid="{5FFF03BB-C158-47E9-AD08-BBFF3492D689}"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5"/>
      <headerFooter alignWithMargins="0">
        <oddFooter>&amp;L&amp;8Sekhukhune SI BOQ&amp;R&amp;8&amp;P</oddFooter>
      </headerFooter>
    </customSheetView>
    <customSheetView guid="{573374B7-DAD5-467E-B0ED-E49C3D2A1B52}"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6"/>
      <headerFooter alignWithMargins="0">
        <oddFooter>&amp;L&amp;8Sekhukhune SI BOQ&amp;R&amp;8&amp;P</oddFooter>
      </headerFooter>
    </customSheetView>
    <customSheetView guid="{C3B3FDA1-B636-405B-B9E8-7D9BA09E0A5F}"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7"/>
      <headerFooter alignWithMargins="0">
        <oddFooter>&amp;L&amp;8Sekhukhune SI BOQ&amp;R&amp;8&amp;P</oddFooter>
      </headerFooter>
    </customSheetView>
    <customSheetView guid="{2786F615-E2A6-496D-92C4-3CE38C7FA450}"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8"/>
      <headerFooter alignWithMargins="0">
        <oddFooter>&amp;L&amp;8Sekhukhune SI BOQ&amp;R&amp;8&amp;P</oddFooter>
      </headerFooter>
    </customSheetView>
    <customSheetView guid="{9DFE2180-DC46-486F-BBDE-EAB64F25D88C}" showPageBreaks="1" printArea="1" hiddenColumns="1" state="hidden">
      <selection activeCell="L30" sqref="L30"/>
      <pageMargins left="0.19685039370078741" right="0.19685039370078741" top="0.59055118110236227" bottom="0.59055118110236227" header="0.51181102362204722" footer="0.51181102362204722"/>
      <printOptions horizontalCentered="1"/>
      <pageSetup paperSize="9" scale="90" orientation="portrait" horizontalDpi="4294967293" verticalDpi="200" r:id="rId9"/>
      <headerFooter alignWithMargins="0">
        <oddFooter>&amp;L&amp;8Sekhukhune SI BOQ&amp;R&amp;8&amp;P</oddFooter>
      </headerFooter>
    </customSheetView>
  </customSheetViews>
  <mergeCells count="4">
    <mergeCell ref="B2:H2"/>
    <mergeCell ref="B3:H3"/>
    <mergeCell ref="B4:H4"/>
    <mergeCell ref="B5:H5"/>
  </mergeCells>
  <phoneticPr fontId="2" type="noConversion"/>
  <printOptions horizontalCentered="1"/>
  <pageMargins left="0.19685039370078741" right="0.19685039370078741" top="0.59055118110236227" bottom="0.59055118110236227" header="0.51181102362204722" footer="0.51181102362204722"/>
  <pageSetup paperSize="9" scale="90" orientation="portrait" horizontalDpi="4294967293" verticalDpi="200" r:id="rId10"/>
  <headerFooter alignWithMargins="0">
    <oddFooter>&amp;L&amp;8Sekhukhune SI BOQ&amp;R&amp;8&amp;P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65"/>
  <sheetViews>
    <sheetView showZeros="0" view="pageBreakPreview" topLeftCell="C1" zoomScale="90" zoomScaleNormal="100" zoomScaleSheetLayoutView="90" workbookViewId="0">
      <selection activeCell="J17" sqref="J17"/>
    </sheetView>
  </sheetViews>
  <sheetFormatPr defaultColWidth="9.109375" defaultRowHeight="13.2" x14ac:dyDescent="0.25"/>
  <cols>
    <col min="1" max="1" width="2.5546875" customWidth="1"/>
    <col min="2" max="2" width="8.5546875" customWidth="1"/>
    <col min="3" max="3" width="13.5546875" customWidth="1"/>
    <col min="4" max="4" width="41.5546875" customWidth="1"/>
    <col min="5" max="5" width="8.5546875" customWidth="1"/>
    <col min="6" max="6" width="8.5546875" hidden="1" customWidth="1"/>
    <col min="7" max="7" width="10.5546875" hidden="1" customWidth="1"/>
    <col min="8" max="8" width="12.5546875" hidden="1" customWidth="1"/>
    <col min="9" max="9" width="3.5546875" hidden="1" customWidth="1"/>
    <col min="11" max="11" width="7.88671875" bestFit="1" customWidth="1"/>
    <col min="12" max="12" width="9.44140625" bestFit="1" customWidth="1"/>
  </cols>
  <sheetData>
    <row r="1" spans="2:12" x14ac:dyDescent="0.25">
      <c r="D1" s="480"/>
      <c r="E1" s="15"/>
      <c r="F1" s="15"/>
    </row>
    <row r="2" spans="2:12" ht="13.8" x14ac:dyDescent="0.25">
      <c r="B2" s="481"/>
      <c r="C2" s="481"/>
      <c r="D2" s="481" t="s">
        <v>911</v>
      </c>
      <c r="E2" s="481"/>
      <c r="F2" s="481"/>
      <c r="G2" s="481"/>
      <c r="H2" s="481"/>
    </row>
    <row r="3" spans="2:12" ht="13.8" x14ac:dyDescent="0.25">
      <c r="B3" s="482"/>
      <c r="C3" s="482"/>
      <c r="D3" s="482"/>
      <c r="E3" s="482"/>
      <c r="F3" s="482"/>
      <c r="G3" s="482"/>
      <c r="H3" s="482"/>
    </row>
    <row r="4" spans="2:12" ht="15.6" x14ac:dyDescent="0.3">
      <c r="B4" s="483"/>
      <c r="C4" s="484"/>
      <c r="D4" s="484" t="s">
        <v>403</v>
      </c>
      <c r="E4" s="484"/>
      <c r="F4" s="484"/>
      <c r="G4" s="484"/>
      <c r="H4" s="484"/>
      <c r="I4" s="484"/>
      <c r="J4" s="484"/>
    </row>
    <row r="5" spans="2:12" ht="13.8" thickBot="1" x14ac:dyDescent="0.3">
      <c r="B5" s="60"/>
      <c r="C5" s="60"/>
      <c r="D5" s="485"/>
      <c r="E5" s="61"/>
      <c r="F5" s="62"/>
      <c r="G5" s="60"/>
      <c r="H5" s="69"/>
    </row>
    <row r="6" spans="2:12" x14ac:dyDescent="0.25">
      <c r="B6" s="50" t="s">
        <v>49</v>
      </c>
      <c r="C6" s="66" t="s">
        <v>42</v>
      </c>
      <c r="D6" s="51" t="s">
        <v>50</v>
      </c>
      <c r="E6" s="51" t="s">
        <v>51</v>
      </c>
      <c r="F6" s="52" t="s">
        <v>52</v>
      </c>
      <c r="G6" s="51" t="s">
        <v>53</v>
      </c>
      <c r="H6" s="54" t="s">
        <v>64</v>
      </c>
      <c r="J6" s="52" t="s">
        <v>52</v>
      </c>
      <c r="K6" s="51" t="s">
        <v>53</v>
      </c>
      <c r="L6" s="54" t="s">
        <v>64</v>
      </c>
    </row>
    <row r="7" spans="2:12" ht="13.8" thickBot="1" x14ac:dyDescent="0.3">
      <c r="B7" s="59" t="s">
        <v>54</v>
      </c>
      <c r="C7" s="67" t="s">
        <v>43</v>
      </c>
      <c r="D7" s="55"/>
      <c r="E7" s="55"/>
      <c r="F7" s="56"/>
      <c r="G7" s="629">
        <v>2015</v>
      </c>
      <c r="H7" s="629">
        <v>2015</v>
      </c>
      <c r="J7" s="56"/>
      <c r="K7" s="629">
        <v>2020</v>
      </c>
      <c r="L7" s="629">
        <v>2020</v>
      </c>
    </row>
    <row r="8" spans="2:12" x14ac:dyDescent="0.25">
      <c r="B8" s="486"/>
      <c r="C8" s="51"/>
      <c r="D8" s="487"/>
      <c r="E8" s="51"/>
      <c r="F8" s="52"/>
      <c r="G8" s="80"/>
      <c r="H8" s="488"/>
      <c r="J8" s="52"/>
      <c r="K8" s="80"/>
      <c r="L8" s="488"/>
    </row>
    <row r="9" spans="2:12" x14ac:dyDescent="0.25">
      <c r="B9" s="71"/>
      <c r="C9" s="79"/>
      <c r="D9" s="65" t="s">
        <v>445</v>
      </c>
      <c r="E9" s="79"/>
      <c r="F9" s="171"/>
      <c r="G9" s="81"/>
      <c r="H9" s="74"/>
      <c r="J9" s="171"/>
      <c r="K9" s="81"/>
      <c r="L9" s="74"/>
    </row>
    <row r="10" spans="2:12" ht="13.8" thickBot="1" x14ac:dyDescent="0.3">
      <c r="B10" s="75"/>
      <c r="C10" s="55"/>
      <c r="D10" s="76"/>
      <c r="E10" s="55"/>
      <c r="F10" s="56"/>
      <c r="G10" s="82"/>
      <c r="H10" s="78"/>
      <c r="J10" s="56"/>
      <c r="K10" s="82"/>
      <c r="L10" s="78"/>
    </row>
    <row r="11" spans="2:12" x14ac:dyDescent="0.25">
      <c r="B11" s="193" t="s">
        <v>63</v>
      </c>
      <c r="C11" s="189"/>
      <c r="D11" s="489"/>
      <c r="E11" s="190"/>
      <c r="F11" s="190"/>
      <c r="G11" s="191"/>
      <c r="H11" s="192"/>
      <c r="J11" s="190"/>
      <c r="K11" s="191"/>
      <c r="L11" s="192"/>
    </row>
    <row r="12" spans="2:12" x14ac:dyDescent="0.25">
      <c r="B12" s="314" t="s">
        <v>162</v>
      </c>
      <c r="C12" s="315"/>
      <c r="D12" s="304" t="s">
        <v>447</v>
      </c>
      <c r="E12" s="238"/>
      <c r="F12" s="238"/>
      <c r="G12" s="316"/>
      <c r="H12" s="217"/>
      <c r="J12" s="238"/>
      <c r="K12" s="316"/>
      <c r="L12" s="217"/>
    </row>
    <row r="13" spans="2:12" x14ac:dyDescent="0.25">
      <c r="B13" s="314"/>
      <c r="C13" s="315"/>
      <c r="D13" s="490"/>
      <c r="E13" s="238"/>
      <c r="F13" s="238"/>
      <c r="G13" s="316"/>
      <c r="H13" s="217"/>
      <c r="J13" s="238"/>
      <c r="K13" s="316"/>
      <c r="L13" s="217"/>
    </row>
    <row r="14" spans="2:12" x14ac:dyDescent="0.25">
      <c r="B14" s="495" t="s">
        <v>858</v>
      </c>
      <c r="C14" s="492"/>
      <c r="D14" s="654" t="s">
        <v>448</v>
      </c>
      <c r="E14" s="161" t="s">
        <v>415</v>
      </c>
      <c r="F14" s="352">
        <v>15</v>
      </c>
      <c r="G14" s="163">
        <v>65</v>
      </c>
      <c r="H14" s="259">
        <f>G14*F14</f>
        <v>975</v>
      </c>
      <c r="J14" s="161"/>
      <c r="K14" s="232">
        <f>SUM(G14*1.045*1.045*1.05*1.05*1.044)</f>
        <v>81.700560191250005</v>
      </c>
      <c r="L14" s="649">
        <f>K14*J14</f>
        <v>0</v>
      </c>
    </row>
    <row r="15" spans="2:12" x14ac:dyDescent="0.25">
      <c r="B15" s="495" t="s">
        <v>859</v>
      </c>
      <c r="C15" s="196"/>
      <c r="D15" s="651" t="s">
        <v>449</v>
      </c>
      <c r="E15" s="161" t="s">
        <v>415</v>
      </c>
      <c r="F15" s="352">
        <v>15</v>
      </c>
      <c r="G15" s="163">
        <v>65</v>
      </c>
      <c r="H15" s="259">
        <f t="shared" ref="H15:H55" si="0">G15*F15</f>
        <v>975</v>
      </c>
      <c r="J15" s="161"/>
      <c r="K15" s="232">
        <f>SUM(G15*1.045*1.045*1.05*1.05*1.044)</f>
        <v>81.700560191250005</v>
      </c>
      <c r="L15" s="649">
        <f t="shared" ref="L15:L55" si="1">K15*J15</f>
        <v>0</v>
      </c>
    </row>
    <row r="16" spans="2:12" x14ac:dyDescent="0.25">
      <c r="B16" s="495"/>
      <c r="C16" s="196"/>
      <c r="D16" s="493"/>
      <c r="E16" s="494"/>
      <c r="F16" s="494"/>
      <c r="G16" s="163"/>
      <c r="H16" s="259">
        <f t="shared" si="0"/>
        <v>0</v>
      </c>
      <c r="J16" s="494"/>
      <c r="K16" s="232"/>
      <c r="L16" s="649"/>
    </row>
    <row r="17" spans="2:12" x14ac:dyDescent="0.25">
      <c r="B17" s="495" t="s">
        <v>860</v>
      </c>
      <c r="C17" s="196"/>
      <c r="D17" s="516" t="s">
        <v>450</v>
      </c>
      <c r="E17" s="494"/>
      <c r="F17" s="494"/>
      <c r="G17" s="163"/>
      <c r="H17" s="259">
        <f t="shared" si="0"/>
        <v>0</v>
      </c>
      <c r="J17" s="494"/>
      <c r="K17" s="232"/>
      <c r="L17" s="649"/>
    </row>
    <row r="18" spans="2:12" x14ac:dyDescent="0.25">
      <c r="B18" s="495" t="s">
        <v>861</v>
      </c>
      <c r="C18" s="497"/>
      <c r="D18" s="378" t="s">
        <v>451</v>
      </c>
      <c r="E18" s="161" t="s">
        <v>415</v>
      </c>
      <c r="F18" s="352">
        <v>15</v>
      </c>
      <c r="G18" s="163">
        <v>45</v>
      </c>
      <c r="H18" s="259">
        <f t="shared" si="0"/>
        <v>675</v>
      </c>
      <c r="J18" s="161"/>
      <c r="K18" s="232">
        <f t="shared" ref="K18:K23" si="2">SUM(G18*1.045*1.045*1.05*1.05*1.044)</f>
        <v>56.561926286249999</v>
      </c>
      <c r="L18" s="649">
        <f t="shared" si="1"/>
        <v>0</v>
      </c>
    </row>
    <row r="19" spans="2:12" x14ac:dyDescent="0.25">
      <c r="B19" s="495" t="s">
        <v>862</v>
      </c>
      <c r="C19" s="343"/>
      <c r="D19" s="378" t="s">
        <v>452</v>
      </c>
      <c r="E19" s="161" t="s">
        <v>415</v>
      </c>
      <c r="F19" s="352">
        <v>15</v>
      </c>
      <c r="G19" s="498">
        <v>45</v>
      </c>
      <c r="H19" s="259">
        <f t="shared" si="0"/>
        <v>675</v>
      </c>
      <c r="J19" s="161"/>
      <c r="K19" s="232">
        <f t="shared" si="2"/>
        <v>56.561926286249999</v>
      </c>
      <c r="L19" s="649">
        <f t="shared" si="1"/>
        <v>0</v>
      </c>
    </row>
    <row r="20" spans="2:12" x14ac:dyDescent="0.25">
      <c r="B20" s="495" t="s">
        <v>863</v>
      </c>
      <c r="C20" s="343"/>
      <c r="D20" s="378" t="s">
        <v>453</v>
      </c>
      <c r="E20" s="161" t="s">
        <v>415</v>
      </c>
      <c r="F20" s="352">
        <v>15</v>
      </c>
      <c r="G20" s="498">
        <v>35</v>
      </c>
      <c r="H20" s="259">
        <f t="shared" si="0"/>
        <v>525</v>
      </c>
      <c r="J20" s="161"/>
      <c r="K20" s="232">
        <f t="shared" si="2"/>
        <v>43.992609333750003</v>
      </c>
      <c r="L20" s="649">
        <f t="shared" si="1"/>
        <v>0</v>
      </c>
    </row>
    <row r="21" spans="2:12" x14ac:dyDescent="0.25">
      <c r="B21" s="495" t="s">
        <v>864</v>
      </c>
      <c r="C21" s="343"/>
      <c r="D21" s="378" t="s">
        <v>454</v>
      </c>
      <c r="E21" s="161" t="s">
        <v>415</v>
      </c>
      <c r="F21" s="352">
        <v>15</v>
      </c>
      <c r="G21" s="498">
        <v>25</v>
      </c>
      <c r="H21" s="259">
        <f t="shared" si="0"/>
        <v>375</v>
      </c>
      <c r="J21" s="161"/>
      <c r="K21" s="232">
        <f t="shared" si="2"/>
        <v>31.42329238125</v>
      </c>
      <c r="L21" s="649">
        <f t="shared" si="1"/>
        <v>0</v>
      </c>
    </row>
    <row r="22" spans="2:12" x14ac:dyDescent="0.25">
      <c r="B22" s="495" t="s">
        <v>865</v>
      </c>
      <c r="C22" s="343"/>
      <c r="D22" s="378" t="s">
        <v>455</v>
      </c>
      <c r="E22" s="161" t="s">
        <v>415</v>
      </c>
      <c r="F22" s="352">
        <v>15</v>
      </c>
      <c r="G22" s="498">
        <v>45</v>
      </c>
      <c r="H22" s="259">
        <f t="shared" si="0"/>
        <v>675</v>
      </c>
      <c r="J22" s="161"/>
      <c r="K22" s="232">
        <f t="shared" si="2"/>
        <v>56.561926286249999</v>
      </c>
      <c r="L22" s="649">
        <f t="shared" si="1"/>
        <v>0</v>
      </c>
    </row>
    <row r="23" spans="2:12" x14ac:dyDescent="0.25">
      <c r="B23" s="495" t="s">
        <v>866</v>
      </c>
      <c r="C23" s="497"/>
      <c r="D23" s="656" t="s">
        <v>456</v>
      </c>
      <c r="E23" s="161" t="s">
        <v>415</v>
      </c>
      <c r="F23" s="352">
        <v>15</v>
      </c>
      <c r="G23" s="163">
        <v>100</v>
      </c>
      <c r="H23" s="259">
        <f t="shared" si="0"/>
        <v>1500</v>
      </c>
      <c r="J23" s="161"/>
      <c r="K23" s="232">
        <f t="shared" si="2"/>
        <v>125.693169525</v>
      </c>
      <c r="L23" s="649">
        <f t="shared" si="1"/>
        <v>0</v>
      </c>
    </row>
    <row r="24" spans="2:12" x14ac:dyDescent="0.25">
      <c r="B24" s="495"/>
      <c r="C24" s="497"/>
      <c r="D24" s="501"/>
      <c r="E24" s="494"/>
      <c r="F24" s="502"/>
      <c r="G24" s="163"/>
      <c r="H24" s="259">
        <f t="shared" si="0"/>
        <v>0</v>
      </c>
      <c r="J24" s="502"/>
      <c r="K24" s="232"/>
      <c r="L24" s="649"/>
    </row>
    <row r="25" spans="2:12" x14ac:dyDescent="0.25">
      <c r="B25" s="495" t="s">
        <v>867</v>
      </c>
      <c r="C25" s="343"/>
      <c r="D25" s="656" t="s">
        <v>457</v>
      </c>
      <c r="E25" s="161" t="s">
        <v>415</v>
      </c>
      <c r="F25" s="352">
        <v>15</v>
      </c>
      <c r="G25" s="498">
        <v>75</v>
      </c>
      <c r="H25" s="259">
        <f t="shared" si="0"/>
        <v>1125</v>
      </c>
      <c r="J25" s="161"/>
      <c r="K25" s="232">
        <f>SUM(G25*1.045*1.045*1.05*1.05*1.044)</f>
        <v>94.269877143749994</v>
      </c>
      <c r="L25" s="649">
        <f t="shared" si="1"/>
        <v>0</v>
      </c>
    </row>
    <row r="26" spans="2:12" x14ac:dyDescent="0.25">
      <c r="B26" s="495" t="s">
        <v>868</v>
      </c>
      <c r="C26" s="343"/>
      <c r="D26" s="656" t="s">
        <v>458</v>
      </c>
      <c r="E26" s="161" t="s">
        <v>415</v>
      </c>
      <c r="F26" s="352">
        <v>15</v>
      </c>
      <c r="G26" s="498">
        <v>15</v>
      </c>
      <c r="H26" s="259">
        <f t="shared" si="0"/>
        <v>225</v>
      </c>
      <c r="J26" s="161"/>
      <c r="K26" s="232">
        <f>SUM(G26*1.045*1.045*1.05*1.05*1.044)</f>
        <v>18.853975428750001</v>
      </c>
      <c r="L26" s="649">
        <f t="shared" si="1"/>
        <v>0</v>
      </c>
    </row>
    <row r="27" spans="2:12" x14ac:dyDescent="0.25">
      <c r="B27" s="495" t="s">
        <v>869</v>
      </c>
      <c r="C27" s="343"/>
      <c r="D27" s="656" t="s">
        <v>459</v>
      </c>
      <c r="E27" s="161" t="s">
        <v>415</v>
      </c>
      <c r="F27" s="352">
        <v>45</v>
      </c>
      <c r="G27" s="498">
        <v>10</v>
      </c>
      <c r="H27" s="259">
        <f t="shared" si="0"/>
        <v>450</v>
      </c>
      <c r="J27" s="161"/>
      <c r="K27" s="232">
        <f>SUM(G27*1.045*1.045*1.05*1.05*1.044)</f>
        <v>12.569316952499999</v>
      </c>
      <c r="L27" s="649">
        <f t="shared" si="1"/>
        <v>0</v>
      </c>
    </row>
    <row r="28" spans="2:12" x14ac:dyDescent="0.25">
      <c r="B28" s="495"/>
      <c r="C28" s="497"/>
      <c r="D28" s="357"/>
      <c r="E28" s="494"/>
      <c r="F28" s="505"/>
      <c r="G28" s="163"/>
      <c r="H28" s="259">
        <f t="shared" si="0"/>
        <v>0</v>
      </c>
      <c r="J28" s="505"/>
      <c r="K28" s="232"/>
      <c r="L28" s="649"/>
    </row>
    <row r="29" spans="2:12" x14ac:dyDescent="0.25">
      <c r="B29" s="495" t="s">
        <v>870</v>
      </c>
      <c r="C29" s="497"/>
      <c r="D29" s="517" t="s">
        <v>460</v>
      </c>
      <c r="E29" s="494"/>
      <c r="F29" s="505"/>
      <c r="G29" s="163"/>
      <c r="H29" s="259">
        <f t="shared" si="0"/>
        <v>0</v>
      </c>
      <c r="J29" s="505"/>
      <c r="K29" s="232"/>
      <c r="L29" s="649"/>
    </row>
    <row r="30" spans="2:12" x14ac:dyDescent="0.25">
      <c r="B30" s="495" t="s">
        <v>871</v>
      </c>
      <c r="C30" s="497"/>
      <c r="D30" s="650" t="s">
        <v>461</v>
      </c>
      <c r="E30" s="161" t="s">
        <v>415</v>
      </c>
      <c r="F30" s="653">
        <v>45</v>
      </c>
      <c r="G30" s="163">
        <v>10</v>
      </c>
      <c r="H30" s="259">
        <f t="shared" si="0"/>
        <v>450</v>
      </c>
      <c r="J30" s="505"/>
      <c r="K30" s="232">
        <f>SUM(G30*1.045*1.045*1.05*1.05*1.044)</f>
        <v>12.569316952499999</v>
      </c>
      <c r="L30" s="649">
        <f t="shared" si="1"/>
        <v>0</v>
      </c>
    </row>
    <row r="31" spans="2:12" x14ac:dyDescent="0.25">
      <c r="B31" s="495" t="s">
        <v>872</v>
      </c>
      <c r="C31" s="497"/>
      <c r="D31" s="650" t="s">
        <v>462</v>
      </c>
      <c r="E31" s="161" t="s">
        <v>415</v>
      </c>
      <c r="F31" s="352">
        <v>15</v>
      </c>
      <c r="G31" s="163">
        <v>42</v>
      </c>
      <c r="H31" s="259">
        <f t="shared" si="0"/>
        <v>630</v>
      </c>
      <c r="J31" s="161"/>
      <c r="K31" s="232">
        <f>SUM(G31*1.045*1.045*1.05*1.05*1.044)</f>
        <v>52.791131200500004</v>
      </c>
      <c r="L31" s="649">
        <f t="shared" si="1"/>
        <v>0</v>
      </c>
    </row>
    <row r="32" spans="2:12" x14ac:dyDescent="0.25">
      <c r="B32" s="495" t="s">
        <v>873</v>
      </c>
      <c r="C32" s="497"/>
      <c r="D32" s="650" t="s">
        <v>463</v>
      </c>
      <c r="E32" s="161" t="s">
        <v>415</v>
      </c>
      <c r="F32" s="653">
        <v>45</v>
      </c>
      <c r="G32" s="163">
        <v>65</v>
      </c>
      <c r="H32" s="259">
        <f t="shared" si="0"/>
        <v>2925</v>
      </c>
      <c r="J32" s="505"/>
      <c r="K32" s="232">
        <f>SUM(G32*1.045*1.045*1.05*1.05*1.044)</f>
        <v>81.700560191250005</v>
      </c>
      <c r="L32" s="649">
        <f t="shared" si="1"/>
        <v>0</v>
      </c>
    </row>
    <row r="33" spans="2:12" x14ac:dyDescent="0.25">
      <c r="B33" s="495"/>
      <c r="C33" s="497"/>
      <c r="D33" s="357"/>
      <c r="E33" s="494"/>
      <c r="F33" s="505"/>
      <c r="G33" s="163"/>
      <c r="H33" s="259">
        <f t="shared" si="0"/>
        <v>0</v>
      </c>
      <c r="J33" s="505"/>
      <c r="K33" s="232"/>
      <c r="L33" s="649"/>
    </row>
    <row r="34" spans="2:12" x14ac:dyDescent="0.25">
      <c r="B34" s="500" t="s">
        <v>874</v>
      </c>
      <c r="C34" s="497"/>
      <c r="D34" s="506" t="s">
        <v>464</v>
      </c>
      <c r="E34" s="494"/>
      <c r="F34" s="505"/>
      <c r="G34" s="163"/>
      <c r="H34" s="259">
        <f t="shared" si="0"/>
        <v>0</v>
      </c>
      <c r="J34" s="505"/>
      <c r="K34" s="232"/>
      <c r="L34" s="649"/>
    </row>
    <row r="35" spans="2:12" x14ac:dyDescent="0.25">
      <c r="B35" s="500"/>
      <c r="C35" s="497"/>
      <c r="D35" s="506"/>
      <c r="E35" s="494"/>
      <c r="F35" s="505"/>
      <c r="G35" s="163"/>
      <c r="H35" s="259">
        <f t="shared" si="0"/>
        <v>0</v>
      </c>
      <c r="J35" s="505"/>
      <c r="K35" s="232"/>
      <c r="L35" s="649"/>
    </row>
    <row r="36" spans="2:12" x14ac:dyDescent="0.25">
      <c r="B36" s="495" t="s">
        <v>875</v>
      </c>
      <c r="C36" s="497"/>
      <c r="D36" s="650" t="s">
        <v>465</v>
      </c>
      <c r="E36" s="161" t="s">
        <v>415</v>
      </c>
      <c r="F36" s="352">
        <v>15</v>
      </c>
      <c r="G36" s="163">
        <v>350</v>
      </c>
      <c r="H36" s="259">
        <f t="shared" si="0"/>
        <v>5250</v>
      </c>
      <c r="J36" s="161"/>
      <c r="K36" s="232">
        <f t="shared" ref="K36:K55" si="3">SUM(G36*1.045*1.045*1.05*1.05*1.044)</f>
        <v>439.92609333749999</v>
      </c>
      <c r="L36" s="649">
        <f t="shared" si="1"/>
        <v>0</v>
      </c>
    </row>
    <row r="37" spans="2:12" x14ac:dyDescent="0.25">
      <c r="B37" s="495" t="s">
        <v>876</v>
      </c>
      <c r="C37" s="497"/>
      <c r="D37" s="650" t="s">
        <v>466</v>
      </c>
      <c r="E37" s="161" t="s">
        <v>415</v>
      </c>
      <c r="F37" s="352">
        <v>15</v>
      </c>
      <c r="G37" s="163">
        <v>225</v>
      </c>
      <c r="H37" s="259">
        <f t="shared" si="0"/>
        <v>3375</v>
      </c>
      <c r="J37" s="161"/>
      <c r="K37" s="232">
        <f t="shared" si="3"/>
        <v>282.80963143125001</v>
      </c>
      <c r="L37" s="649">
        <f t="shared" si="1"/>
        <v>0</v>
      </c>
    </row>
    <row r="38" spans="2:12" x14ac:dyDescent="0.25">
      <c r="B38" s="495" t="s">
        <v>877</v>
      </c>
      <c r="C38" s="497"/>
      <c r="D38" s="650" t="s">
        <v>467</v>
      </c>
      <c r="E38" s="161" t="s">
        <v>415</v>
      </c>
      <c r="F38" s="352">
        <v>15</v>
      </c>
      <c r="G38" s="163">
        <v>250</v>
      </c>
      <c r="H38" s="259">
        <f t="shared" si="0"/>
        <v>3750</v>
      </c>
      <c r="J38" s="161"/>
      <c r="K38" s="232">
        <f t="shared" si="3"/>
        <v>314.23292381249996</v>
      </c>
      <c r="L38" s="649">
        <f t="shared" si="1"/>
        <v>0</v>
      </c>
    </row>
    <row r="39" spans="2:12" x14ac:dyDescent="0.25">
      <c r="B39" s="495" t="s">
        <v>878</v>
      </c>
      <c r="C39" s="497"/>
      <c r="D39" s="650" t="s">
        <v>468</v>
      </c>
      <c r="E39" s="161" t="s">
        <v>415</v>
      </c>
      <c r="F39" s="352">
        <v>15</v>
      </c>
      <c r="G39" s="163">
        <v>250</v>
      </c>
      <c r="H39" s="259">
        <f t="shared" si="0"/>
        <v>3750</v>
      </c>
      <c r="J39" s="161"/>
      <c r="K39" s="232">
        <f t="shared" si="3"/>
        <v>314.23292381249996</v>
      </c>
      <c r="L39" s="649">
        <f t="shared" si="1"/>
        <v>0</v>
      </c>
    </row>
    <row r="40" spans="2:12" x14ac:dyDescent="0.25">
      <c r="B40" s="495" t="s">
        <v>879</v>
      </c>
      <c r="C40" s="343"/>
      <c r="D40" s="378" t="s">
        <v>469</v>
      </c>
      <c r="E40" s="161" t="s">
        <v>415</v>
      </c>
      <c r="F40" s="352">
        <v>15</v>
      </c>
      <c r="G40" s="498">
        <v>125</v>
      </c>
      <c r="H40" s="259">
        <f t="shared" si="0"/>
        <v>1875</v>
      </c>
      <c r="J40" s="161"/>
      <c r="K40" s="232">
        <f t="shared" si="3"/>
        <v>157.11646190624998</v>
      </c>
      <c r="L40" s="649">
        <f t="shared" si="1"/>
        <v>0</v>
      </c>
    </row>
    <row r="41" spans="2:12" x14ac:dyDescent="0.25">
      <c r="B41" s="495" t="s">
        <v>880</v>
      </c>
      <c r="C41" s="343"/>
      <c r="D41" s="378" t="s">
        <v>470</v>
      </c>
      <c r="E41" s="161" t="s">
        <v>415</v>
      </c>
      <c r="F41" s="352">
        <v>15</v>
      </c>
      <c r="G41" s="498">
        <v>250</v>
      </c>
      <c r="H41" s="259">
        <f t="shared" si="0"/>
        <v>3750</v>
      </c>
      <c r="J41" s="161"/>
      <c r="K41" s="232">
        <f t="shared" si="3"/>
        <v>314.23292381249996</v>
      </c>
      <c r="L41" s="649">
        <f t="shared" si="1"/>
        <v>0</v>
      </c>
    </row>
    <row r="42" spans="2:12" x14ac:dyDescent="0.25">
      <c r="B42" s="495" t="s">
        <v>881</v>
      </c>
      <c r="C42" s="508"/>
      <c r="D42" s="378" t="s">
        <v>471</v>
      </c>
      <c r="E42" s="161" t="s">
        <v>415</v>
      </c>
      <c r="F42" s="352">
        <v>15</v>
      </c>
      <c r="G42" s="498">
        <v>250</v>
      </c>
      <c r="H42" s="259">
        <f t="shared" si="0"/>
        <v>3750</v>
      </c>
      <c r="J42" s="161"/>
      <c r="K42" s="232">
        <f t="shared" si="3"/>
        <v>314.23292381249996</v>
      </c>
      <c r="L42" s="649">
        <f t="shared" si="1"/>
        <v>0</v>
      </c>
    </row>
    <row r="43" spans="2:12" x14ac:dyDescent="0.25">
      <c r="B43" s="495" t="s">
        <v>882</v>
      </c>
      <c r="C43" s="247"/>
      <c r="D43" s="378" t="s">
        <v>472</v>
      </c>
      <c r="E43" s="161" t="s">
        <v>415</v>
      </c>
      <c r="F43" s="352">
        <v>15</v>
      </c>
      <c r="G43" s="247">
        <v>150</v>
      </c>
      <c r="H43" s="259">
        <f t="shared" si="0"/>
        <v>2250</v>
      </c>
      <c r="J43" s="161"/>
      <c r="K43" s="232">
        <f t="shared" si="3"/>
        <v>188.53975428749999</v>
      </c>
      <c r="L43" s="649">
        <f t="shared" si="1"/>
        <v>0</v>
      </c>
    </row>
    <row r="44" spans="2:12" x14ac:dyDescent="0.25">
      <c r="B44" s="495" t="s">
        <v>883</v>
      </c>
      <c r="C44" s="247"/>
      <c r="D44" s="378" t="s">
        <v>473</v>
      </c>
      <c r="E44" s="161" t="s">
        <v>415</v>
      </c>
      <c r="F44" s="352">
        <v>15</v>
      </c>
      <c r="G44" s="247">
        <v>180</v>
      </c>
      <c r="H44" s="259">
        <f t="shared" si="0"/>
        <v>2700</v>
      </c>
      <c r="J44" s="161"/>
      <c r="K44" s="232">
        <f t="shared" si="3"/>
        <v>226.247705145</v>
      </c>
      <c r="L44" s="649">
        <f t="shared" si="1"/>
        <v>0</v>
      </c>
    </row>
    <row r="45" spans="2:12" x14ac:dyDescent="0.25">
      <c r="B45" s="495" t="s">
        <v>884</v>
      </c>
      <c r="C45" s="247"/>
      <c r="D45" s="652" t="s">
        <v>474</v>
      </c>
      <c r="E45" s="161" t="s">
        <v>476</v>
      </c>
      <c r="F45" s="352">
        <v>300</v>
      </c>
      <c r="G45" s="247">
        <v>6.5</v>
      </c>
      <c r="H45" s="259">
        <f t="shared" si="0"/>
        <v>1950</v>
      </c>
      <c r="J45" s="161"/>
      <c r="K45" s="232">
        <f t="shared" si="3"/>
        <v>8.1700560191250009</v>
      </c>
      <c r="L45" s="649">
        <f t="shared" si="1"/>
        <v>0</v>
      </c>
    </row>
    <row r="46" spans="2:12" x14ac:dyDescent="0.25">
      <c r="B46" s="495" t="s">
        <v>885</v>
      </c>
      <c r="C46" s="247"/>
      <c r="D46" s="652" t="s">
        <v>475</v>
      </c>
      <c r="E46" s="132" t="s">
        <v>476</v>
      </c>
      <c r="F46" s="352">
        <v>300</v>
      </c>
      <c r="G46" s="247">
        <v>6.5</v>
      </c>
      <c r="H46" s="259">
        <f t="shared" si="0"/>
        <v>1950</v>
      </c>
      <c r="J46" s="161"/>
      <c r="K46" s="232">
        <f t="shared" si="3"/>
        <v>8.1700560191250009</v>
      </c>
      <c r="L46" s="649">
        <f t="shared" si="1"/>
        <v>0</v>
      </c>
    </row>
    <row r="47" spans="2:12" x14ac:dyDescent="0.25">
      <c r="B47" s="495" t="s">
        <v>886</v>
      </c>
      <c r="C47" s="247"/>
      <c r="D47" s="652" t="s">
        <v>477</v>
      </c>
      <c r="E47" s="132" t="s">
        <v>476</v>
      </c>
      <c r="F47" s="352">
        <v>300</v>
      </c>
      <c r="G47" s="247">
        <v>5</v>
      </c>
      <c r="H47" s="259">
        <f t="shared" si="0"/>
        <v>1500</v>
      </c>
      <c r="J47" s="161"/>
      <c r="K47" s="232">
        <f t="shared" si="3"/>
        <v>6.2846584762499997</v>
      </c>
      <c r="L47" s="649">
        <f t="shared" si="1"/>
        <v>0</v>
      </c>
    </row>
    <row r="48" spans="2:12" x14ac:dyDescent="0.25">
      <c r="B48" s="495" t="s">
        <v>887</v>
      </c>
      <c r="C48" s="247"/>
      <c r="D48" s="652" t="s">
        <v>478</v>
      </c>
      <c r="E48" s="132" t="s">
        <v>415</v>
      </c>
      <c r="F48" s="352">
        <v>15</v>
      </c>
      <c r="G48" s="247">
        <v>125</v>
      </c>
      <c r="H48" s="259">
        <f t="shared" si="0"/>
        <v>1875</v>
      </c>
      <c r="J48" s="161"/>
      <c r="K48" s="232">
        <f t="shared" si="3"/>
        <v>157.11646190624998</v>
      </c>
      <c r="L48" s="649">
        <f t="shared" si="1"/>
        <v>0</v>
      </c>
    </row>
    <row r="49" spans="2:12" x14ac:dyDescent="0.25">
      <c r="B49" s="495" t="s">
        <v>888</v>
      </c>
      <c r="C49" s="247"/>
      <c r="D49" s="652" t="s">
        <v>479</v>
      </c>
      <c r="E49" s="132" t="s">
        <v>415</v>
      </c>
      <c r="F49" s="352">
        <v>15</v>
      </c>
      <c r="G49" s="247">
        <v>185</v>
      </c>
      <c r="H49" s="259">
        <f t="shared" si="0"/>
        <v>2775</v>
      </c>
      <c r="J49" s="161"/>
      <c r="K49" s="232">
        <f t="shared" si="3"/>
        <v>232.53236362125003</v>
      </c>
      <c r="L49" s="649">
        <f t="shared" si="1"/>
        <v>0</v>
      </c>
    </row>
    <row r="50" spans="2:12" x14ac:dyDescent="0.25">
      <c r="B50" s="495" t="s">
        <v>889</v>
      </c>
      <c r="C50" s="247"/>
      <c r="D50" s="652" t="s">
        <v>480</v>
      </c>
      <c r="E50" s="132" t="s">
        <v>415</v>
      </c>
      <c r="F50" s="352">
        <v>15</v>
      </c>
      <c r="G50" s="247">
        <v>185</v>
      </c>
      <c r="H50" s="259">
        <f t="shared" si="0"/>
        <v>2775</v>
      </c>
      <c r="J50" s="161"/>
      <c r="K50" s="232">
        <f t="shared" si="3"/>
        <v>232.53236362125003</v>
      </c>
      <c r="L50" s="649">
        <f t="shared" si="1"/>
        <v>0</v>
      </c>
    </row>
    <row r="51" spans="2:12" x14ac:dyDescent="0.25">
      <c r="B51" s="495" t="s">
        <v>890</v>
      </c>
      <c r="C51" s="247"/>
      <c r="D51" s="652" t="s">
        <v>481</v>
      </c>
      <c r="E51" s="132" t="s">
        <v>415</v>
      </c>
      <c r="F51" s="352">
        <v>15</v>
      </c>
      <c r="G51" s="247">
        <v>185</v>
      </c>
      <c r="H51" s="259">
        <f t="shared" si="0"/>
        <v>2775</v>
      </c>
      <c r="J51" s="161"/>
      <c r="K51" s="232">
        <f t="shared" si="3"/>
        <v>232.53236362125003</v>
      </c>
      <c r="L51" s="649">
        <f t="shared" si="1"/>
        <v>0</v>
      </c>
    </row>
    <row r="52" spans="2:12" ht="26.4" x14ac:dyDescent="0.25">
      <c r="B52" s="495" t="s">
        <v>891</v>
      </c>
      <c r="C52" s="247"/>
      <c r="D52" s="652" t="s">
        <v>482</v>
      </c>
      <c r="E52" s="132" t="s">
        <v>415</v>
      </c>
      <c r="F52" s="371">
        <v>15</v>
      </c>
      <c r="G52" s="247">
        <v>25</v>
      </c>
      <c r="H52" s="259">
        <f t="shared" si="0"/>
        <v>375</v>
      </c>
      <c r="J52" s="132"/>
      <c r="K52" s="232">
        <f t="shared" si="3"/>
        <v>31.42329238125</v>
      </c>
      <c r="L52" s="649">
        <f t="shared" si="1"/>
        <v>0</v>
      </c>
    </row>
    <row r="53" spans="2:12" x14ac:dyDescent="0.25">
      <c r="B53" s="495" t="s">
        <v>892</v>
      </c>
      <c r="C53" s="166"/>
      <c r="D53" s="652" t="s">
        <v>483</v>
      </c>
      <c r="E53" s="132" t="s">
        <v>415</v>
      </c>
      <c r="F53" s="450">
        <v>10</v>
      </c>
      <c r="G53" s="166">
        <v>55</v>
      </c>
      <c r="H53" s="259">
        <f t="shared" si="0"/>
        <v>550</v>
      </c>
      <c r="J53" s="511"/>
      <c r="K53" s="232">
        <f t="shared" si="3"/>
        <v>69.131243238750002</v>
      </c>
      <c r="L53" s="649">
        <f t="shared" si="1"/>
        <v>0</v>
      </c>
    </row>
    <row r="54" spans="2:12" x14ac:dyDescent="0.25">
      <c r="B54" s="495" t="s">
        <v>893</v>
      </c>
      <c r="C54" s="166"/>
      <c r="D54" s="652" t="s">
        <v>484</v>
      </c>
      <c r="E54" s="132" t="s">
        <v>415</v>
      </c>
      <c r="F54" s="450">
        <v>25</v>
      </c>
      <c r="G54" s="166">
        <v>85</v>
      </c>
      <c r="H54" s="259">
        <f t="shared" si="0"/>
        <v>2125</v>
      </c>
      <c r="J54" s="511"/>
      <c r="K54" s="232">
        <f t="shared" si="3"/>
        <v>106.83919409625</v>
      </c>
      <c r="L54" s="649">
        <f t="shared" si="1"/>
        <v>0</v>
      </c>
    </row>
    <row r="55" spans="2:12" x14ac:dyDescent="0.25">
      <c r="B55" s="495" t="s">
        <v>894</v>
      </c>
      <c r="C55" s="166"/>
      <c r="D55" s="652" t="s">
        <v>485</v>
      </c>
      <c r="E55" s="132" t="s">
        <v>415</v>
      </c>
      <c r="F55" s="450">
        <v>15</v>
      </c>
      <c r="G55" s="166">
        <v>250</v>
      </c>
      <c r="H55" s="259">
        <f t="shared" si="0"/>
        <v>3750</v>
      </c>
      <c r="J55" s="511"/>
      <c r="K55" s="232">
        <f t="shared" si="3"/>
        <v>314.23292381249996</v>
      </c>
      <c r="L55" s="649">
        <f t="shared" si="1"/>
        <v>0</v>
      </c>
    </row>
    <row r="56" spans="2:12" x14ac:dyDescent="0.25">
      <c r="B56" s="509"/>
      <c r="C56" s="166"/>
      <c r="D56" s="510"/>
      <c r="E56" s="132"/>
      <c r="F56" s="511"/>
      <c r="G56" s="166"/>
      <c r="H56" s="512"/>
      <c r="J56" s="511"/>
      <c r="K56" s="166"/>
      <c r="L56" s="512"/>
    </row>
    <row r="57" spans="2:12" x14ac:dyDescent="0.25">
      <c r="B57" s="509"/>
      <c r="C57" s="166"/>
      <c r="D57" s="510"/>
      <c r="E57" s="511"/>
      <c r="F57" s="511"/>
      <c r="G57" s="166"/>
      <c r="H57" s="512"/>
      <c r="J57" s="511"/>
      <c r="K57" s="166"/>
      <c r="L57" s="512"/>
    </row>
    <row r="58" spans="2:12" x14ac:dyDescent="0.25">
      <c r="B58" s="509"/>
      <c r="C58" s="166"/>
      <c r="D58" s="510"/>
      <c r="E58" s="511"/>
      <c r="F58" s="511"/>
      <c r="G58" s="166"/>
      <c r="H58" s="512"/>
      <c r="J58" s="511"/>
      <c r="K58" s="166"/>
      <c r="L58" s="512"/>
    </row>
    <row r="59" spans="2:12" x14ac:dyDescent="0.25">
      <c r="B59" s="509"/>
      <c r="C59" s="166"/>
      <c r="D59" s="510"/>
      <c r="E59" s="511"/>
      <c r="F59" s="511"/>
      <c r="G59" s="166"/>
      <c r="H59" s="512"/>
      <c r="J59" s="511"/>
      <c r="K59" s="166"/>
      <c r="L59" s="512"/>
    </row>
    <row r="60" spans="2:12" x14ac:dyDescent="0.25">
      <c r="B60" s="509"/>
      <c r="C60" s="166"/>
      <c r="D60" s="510"/>
      <c r="E60" s="511"/>
      <c r="F60" s="511"/>
      <c r="G60" s="166"/>
      <c r="H60" s="512"/>
      <c r="J60" s="511"/>
      <c r="K60" s="166"/>
      <c r="L60" s="512"/>
    </row>
    <row r="61" spans="2:12" x14ac:dyDescent="0.25">
      <c r="B61" s="509"/>
      <c r="C61" s="166"/>
      <c r="D61" s="510"/>
      <c r="E61" s="511"/>
      <c r="F61" s="511"/>
      <c r="G61" s="166"/>
      <c r="H61" s="512"/>
      <c r="J61" s="511"/>
      <c r="K61" s="166"/>
      <c r="L61" s="512"/>
    </row>
    <row r="62" spans="2:12" ht="13.8" thickBot="1" x14ac:dyDescent="0.3">
      <c r="B62" s="509"/>
      <c r="C62" s="166"/>
      <c r="D62" s="510"/>
      <c r="E62" s="511"/>
      <c r="F62" s="511"/>
      <c r="G62" s="166"/>
      <c r="H62" s="512"/>
      <c r="J62" s="511"/>
      <c r="K62" s="166"/>
      <c r="L62" s="512"/>
    </row>
    <row r="63" spans="2:12" x14ac:dyDescent="0.25">
      <c r="B63" s="86"/>
      <c r="C63" s="87"/>
      <c r="D63" s="88"/>
      <c r="E63" s="89"/>
      <c r="F63" s="90"/>
      <c r="G63" s="87"/>
      <c r="H63" s="293"/>
      <c r="J63" s="90"/>
      <c r="K63" s="87"/>
      <c r="L63" s="293"/>
    </row>
    <row r="64" spans="2:12" x14ac:dyDescent="0.25">
      <c r="B64" s="91"/>
      <c r="C64" s="311"/>
      <c r="D64" s="92" t="s">
        <v>446</v>
      </c>
      <c r="E64" s="20"/>
      <c r="F64" s="93"/>
      <c r="G64" s="513"/>
      <c r="H64" s="291">
        <f>SUM(H12:H61)</f>
        <v>65030</v>
      </c>
      <c r="J64" s="93"/>
      <c r="K64" s="513"/>
      <c r="L64" s="291">
        <f>SUM(L12:L61)</f>
        <v>0</v>
      </c>
    </row>
    <row r="65" spans="2:12" ht="13.8" thickBot="1" x14ac:dyDescent="0.3">
      <c r="B65" s="94"/>
      <c r="C65" s="95"/>
      <c r="D65" s="96"/>
      <c r="E65" s="97"/>
      <c r="F65" s="98"/>
      <c r="G65" s="95"/>
      <c r="H65" s="292"/>
      <c r="J65" s="98"/>
      <c r="K65" s="95"/>
      <c r="L65" s="292"/>
    </row>
  </sheetData>
  <customSheetViews>
    <customSheetView guid="{E7EE5462-5085-4AFA-B0E7-ACEF3FD4BD46}" scale="90" showPageBreaks="1" zeroValues="0" printArea="1" hiddenColumns="1" state="hidden" view="pageBreakPreview" topLeftCell="C1">
      <selection activeCell="J17" sqref="J17"/>
      <pageMargins left="0" right="0" top="0" bottom="0" header="0.31496062992125984" footer="0.31496062992125984"/>
      <printOptions horizontalCentered="1" verticalCentered="1"/>
      <pageSetup paperSize="9" scale="82" firstPageNumber="61" orientation="portrait" useFirstPageNumber="1" r:id="rId1"/>
      <headerFooter>
        <oddFooter>Page &amp;P</oddFooter>
      </headerFooter>
    </customSheetView>
    <customSheetView guid="{BC8C37C8-8E80-4CC8-91CA-8C32C70C60C4}" scale="90" showPageBreaks="1" zeroValues="0" printArea="1" hiddenColumns="1" state="hidden" view="pageBreakPreview" topLeftCell="C1">
      <selection activeCell="J17" sqref="J17"/>
      <pageMargins left="0" right="0" top="0" bottom="0" header="0.31496062992125984" footer="0.31496062992125984"/>
      <printOptions horizontalCentered="1" verticalCentered="1"/>
      <pageSetup paperSize="9" scale="82" firstPageNumber="61" orientation="portrait" useFirstPageNumber="1" r:id="rId2"/>
      <headerFooter>
        <oddFooter>Page &amp;P</oddFooter>
      </headerFooter>
    </customSheetView>
    <customSheetView guid="{875007EF-0453-4591-A772-2EE7302F3B85}" scale="90" showPageBreaks="1" zeroValues="0" printArea="1" view="pageBreakPreview">
      <selection activeCell="H64" sqref="H64"/>
      <pageMargins left="0" right="0" top="0" bottom="0" header="0.31496062992125984" footer="0.31496062992125984"/>
      <printOptions horizontalCentered="1" verticalCentered="1"/>
      <pageSetup paperSize="9" scale="82" firstPageNumber="68" orientation="portrait" useFirstPageNumber="1" r:id="rId3"/>
      <headerFooter>
        <oddFooter>Page &amp;P</oddFooter>
      </headerFooter>
    </customSheetView>
    <customSheetView guid="{5FFF03BB-C158-47E9-AD08-BBFF3492D689}" scale="90" showPageBreaks="1" zeroValues="0" printArea="1" view="pageBreakPreview">
      <selection activeCell="H64" sqref="H64"/>
      <pageMargins left="0" right="0" top="0" bottom="0" header="0.31496062992125984" footer="0.31496062992125984"/>
      <printOptions horizontalCentered="1" verticalCentered="1"/>
      <pageSetup paperSize="9" scale="82" firstPageNumber="68" orientation="portrait" useFirstPageNumber="1" r:id="rId4"/>
      <headerFooter>
        <oddFooter>Page &amp;P</oddFooter>
      </headerFooter>
    </customSheetView>
    <customSheetView guid="{573374B7-DAD5-467E-B0ED-E49C3D2A1B52}" scale="90" showPageBreaks="1" zeroValues="0" printArea="1" view="pageBreakPreview">
      <selection activeCell="C52" sqref="C52"/>
      <pageMargins left="0" right="0" top="0" bottom="0" header="0.31496062992125984" footer="0.31496062992125984"/>
      <printOptions horizontalCentered="1" verticalCentered="1"/>
      <pageSetup paperSize="9" scale="82" firstPageNumber="61" orientation="portrait" useFirstPageNumber="1" r:id="rId5"/>
      <headerFooter>
        <oddFooter>Page &amp;P</oddFooter>
      </headerFooter>
    </customSheetView>
    <customSheetView guid="{C3B3FDA1-B636-405B-B9E8-7D9BA09E0A5F}" scale="90" showPageBreaks="1" zeroValues="0" printArea="1" hiddenColumns="1" view="pageBreakPreview" topLeftCell="C1">
      <selection activeCell="J17" sqref="J17"/>
      <pageMargins left="0" right="0" top="0" bottom="0" header="0.31496062992125984" footer="0.31496062992125984"/>
      <printOptions horizontalCentered="1" verticalCentered="1"/>
      <pageSetup paperSize="9" scale="82" firstPageNumber="61" orientation="portrait" useFirstPageNumber="1" r:id="rId6"/>
      <headerFooter>
        <oddFooter>Page &amp;P</oddFooter>
      </headerFooter>
    </customSheetView>
    <customSheetView guid="{2786F615-E2A6-496D-92C4-3CE38C7FA450}" scale="90" showPageBreaks="1" zeroValues="0" printArea="1" hiddenColumns="1" state="hidden" view="pageBreakPreview" topLeftCell="C1">
      <selection activeCell="J17" sqref="J17"/>
      <pageMargins left="0" right="0" top="0" bottom="0" header="0.31496062992125984" footer="0.31496062992125984"/>
      <printOptions horizontalCentered="1" verticalCentered="1"/>
      <pageSetup paperSize="9" scale="82" firstPageNumber="61" orientation="portrait" useFirstPageNumber="1" r:id="rId7"/>
      <headerFooter>
        <oddFooter>Page &amp;P</oddFooter>
      </headerFooter>
    </customSheetView>
    <customSheetView guid="{9DFE2180-DC46-486F-BBDE-EAB64F25D88C}" scale="90" showPageBreaks="1" zeroValues="0" printArea="1" hiddenColumns="1" state="hidden" view="pageBreakPreview" topLeftCell="C1">
      <selection activeCell="J17" sqref="J17"/>
      <pageMargins left="0" right="0" top="0" bottom="0" header="0.31496062992125984" footer="0.31496062992125984"/>
      <printOptions horizontalCentered="1" verticalCentered="1"/>
      <pageSetup paperSize="9" scale="82" firstPageNumber="61" orientation="portrait" useFirstPageNumber="1" r:id="rId8"/>
      <headerFooter>
        <oddFooter>Page &amp;P</oddFooter>
      </headerFooter>
    </customSheetView>
  </customSheetViews>
  <printOptions horizontalCentered="1" verticalCentered="1"/>
  <pageMargins left="0" right="0" top="0" bottom="0" header="0.31496062992125984" footer="0.31496062992125984"/>
  <pageSetup paperSize="9" scale="82" firstPageNumber="61" orientation="portrait" useFirstPageNumber="1" r:id="rId9"/>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M709"/>
  <sheetViews>
    <sheetView view="pageBreakPreview" zoomScaleNormal="130" zoomScaleSheetLayoutView="100" workbookViewId="0">
      <selection activeCell="K925" sqref="K925"/>
    </sheetView>
  </sheetViews>
  <sheetFormatPr defaultColWidth="9.109375" defaultRowHeight="13.2" x14ac:dyDescent="0.25"/>
  <cols>
    <col min="1" max="1" width="2.5546875" style="393" customWidth="1"/>
    <col min="2" max="2" width="8.5546875" style="393" customWidth="1"/>
    <col min="3" max="3" width="13.5546875" style="393" customWidth="1"/>
    <col min="4" max="4" width="57" style="478" customWidth="1"/>
    <col min="5" max="5" width="8.5546875" style="393" customWidth="1"/>
    <col min="6" max="6" width="8.5546875" style="479" customWidth="1"/>
    <col min="7" max="7" width="10.5546875" style="393" customWidth="1"/>
    <col min="8" max="8" width="12.5546875" style="393" customWidth="1"/>
    <col min="9" max="9" width="9.109375" style="393"/>
    <col min="10" max="10" width="9.109375" style="393" hidden="1" customWidth="1"/>
    <col min="11" max="11" width="37" style="393" customWidth="1"/>
    <col min="12" max="16384" width="9.109375" style="393"/>
  </cols>
  <sheetData>
    <row r="2" spans="2:10" ht="13.8" x14ac:dyDescent="0.25">
      <c r="B2" s="1045" t="s">
        <v>44</v>
      </c>
      <c r="C2" s="1045"/>
      <c r="D2" s="1045"/>
      <c r="E2" s="1045"/>
      <c r="F2" s="1045"/>
      <c r="G2" s="1045"/>
      <c r="H2" s="1045"/>
    </row>
    <row r="3" spans="2:10" ht="13.8" x14ac:dyDescent="0.25">
      <c r="B3" s="1056"/>
      <c r="C3" s="1056"/>
      <c r="D3" s="1056"/>
      <c r="E3" s="1056"/>
      <c r="F3" s="1056"/>
      <c r="G3" s="1056"/>
      <c r="H3" s="1056"/>
    </row>
    <row r="4" spans="2:10" ht="15.6" x14ac:dyDescent="0.3">
      <c r="B4" s="1052">
        <f>'Section A - P&amp;G'!A3:E3</f>
        <v>0</v>
      </c>
      <c r="C4" s="1050"/>
      <c r="D4" s="1050"/>
      <c r="E4" s="1050"/>
      <c r="F4" s="1050"/>
      <c r="G4" s="1050"/>
      <c r="H4" s="1050"/>
    </row>
    <row r="5" spans="2:10" ht="13.8" thickBot="1" x14ac:dyDescent="0.3">
      <c r="B5" s="95"/>
      <c r="C5" s="95"/>
      <c r="D5" s="583"/>
      <c r="E5" s="95"/>
      <c r="F5" s="98"/>
      <c r="G5" s="95"/>
      <c r="H5" s="584"/>
    </row>
    <row r="6" spans="2:10" x14ac:dyDescent="0.25">
      <c r="B6" s="50" t="s">
        <v>49</v>
      </c>
      <c r="C6" s="66" t="s">
        <v>42</v>
      </c>
      <c r="D6" s="581" t="s">
        <v>50</v>
      </c>
      <c r="E6" s="51" t="s">
        <v>51</v>
      </c>
      <c r="F6" s="52" t="s">
        <v>52</v>
      </c>
      <c r="G6" s="51" t="s">
        <v>53</v>
      </c>
      <c r="H6" s="54" t="s">
        <v>64</v>
      </c>
    </row>
    <row r="7" spans="2:10" ht="13.8" thickBot="1" x14ac:dyDescent="0.3">
      <c r="B7" s="59" t="s">
        <v>54</v>
      </c>
      <c r="C7" s="67" t="s">
        <v>43</v>
      </c>
      <c r="D7" s="582"/>
      <c r="E7" s="55"/>
      <c r="F7" s="56"/>
      <c r="G7" s="57"/>
      <c r="H7" s="58"/>
    </row>
    <row r="8" spans="2:10" x14ac:dyDescent="0.25">
      <c r="B8" s="585"/>
      <c r="C8" s="586"/>
      <c r="D8" s="587"/>
      <c r="E8" s="588"/>
      <c r="F8" s="586"/>
      <c r="G8" s="589"/>
      <c r="H8" s="590"/>
    </row>
    <row r="9" spans="2:10" ht="26.4" x14ac:dyDescent="0.25">
      <c r="B9" s="591"/>
      <c r="C9" s="341" t="s">
        <v>24</v>
      </c>
      <c r="D9" s="592" t="s">
        <v>244</v>
      </c>
      <c r="E9" s="79"/>
      <c r="F9" s="171"/>
      <c r="G9" s="218"/>
      <c r="H9" s="593"/>
    </row>
    <row r="10" spans="2:10" ht="13.8" thickBot="1" x14ac:dyDescent="0.3">
      <c r="B10" s="59"/>
      <c r="C10" s="55"/>
      <c r="D10" s="582"/>
      <c r="E10" s="55"/>
      <c r="F10" s="56"/>
      <c r="G10" s="57"/>
      <c r="H10" s="58"/>
    </row>
    <row r="11" spans="2:10" ht="39.6" x14ac:dyDescent="0.25">
      <c r="B11" s="317" t="s">
        <v>63</v>
      </c>
      <c r="C11" s="209"/>
      <c r="D11" s="318" t="s">
        <v>249</v>
      </c>
      <c r="E11" s="319"/>
      <c r="F11" s="190"/>
      <c r="G11" s="210"/>
      <c r="H11" s="192"/>
    </row>
    <row r="12" spans="2:10" x14ac:dyDescent="0.25">
      <c r="B12" s="200"/>
      <c r="C12" s="196"/>
      <c r="D12" s="201"/>
      <c r="E12" s="198"/>
      <c r="F12" s="161"/>
      <c r="G12" s="199"/>
      <c r="H12" s="194"/>
    </row>
    <row r="13" spans="2:10" x14ac:dyDescent="0.25">
      <c r="B13" s="417" t="s">
        <v>162</v>
      </c>
      <c r="C13" s="391"/>
      <c r="D13" s="418" t="s">
        <v>270</v>
      </c>
      <c r="E13" s="414"/>
      <c r="F13" s="352"/>
      <c r="G13" s="415"/>
      <c r="H13" s="416"/>
    </row>
    <row r="14" spans="2:10" x14ac:dyDescent="0.25">
      <c r="B14" s="419" t="s">
        <v>163</v>
      </c>
      <c r="C14" s="391"/>
      <c r="D14" s="377" t="s">
        <v>204</v>
      </c>
      <c r="E14" s="355" t="s">
        <v>47</v>
      </c>
      <c r="F14" s="381">
        <v>115</v>
      </c>
      <c r="G14" s="415"/>
      <c r="H14" s="416"/>
      <c r="J14" s="393">
        <f>((15.9+1.8)*2+4*2)*0.075</f>
        <v>3.2549999999999999</v>
      </c>
    </row>
    <row r="15" spans="2:10" x14ac:dyDescent="0.25">
      <c r="B15" s="419" t="s">
        <v>164</v>
      </c>
      <c r="C15" s="391"/>
      <c r="D15" s="377" t="s">
        <v>205</v>
      </c>
      <c r="E15" s="355" t="s">
        <v>48</v>
      </c>
      <c r="F15" s="381">
        <v>660</v>
      </c>
      <c r="G15" s="415"/>
      <c r="H15" s="416"/>
      <c r="J15" s="393">
        <f>((15.9+1.8)*2+4*2)*0.9</f>
        <v>39.06</v>
      </c>
    </row>
    <row r="16" spans="2:10" x14ac:dyDescent="0.25">
      <c r="B16" s="419" t="s">
        <v>240</v>
      </c>
      <c r="C16" s="391"/>
      <c r="D16" s="377" t="s">
        <v>241</v>
      </c>
      <c r="E16" s="355" t="s">
        <v>47</v>
      </c>
      <c r="F16" s="381">
        <v>47</v>
      </c>
      <c r="G16" s="415"/>
      <c r="H16" s="416"/>
    </row>
    <row r="17" spans="2:13" x14ac:dyDescent="0.25">
      <c r="B17" s="419"/>
      <c r="C17" s="391"/>
      <c r="D17" s="377"/>
      <c r="E17" s="352"/>
      <c r="F17" s="352"/>
      <c r="G17" s="415"/>
      <c r="H17" s="554"/>
    </row>
    <row r="18" spans="2:13" x14ac:dyDescent="0.25">
      <c r="B18" s="572"/>
      <c r="C18" s="196"/>
      <c r="D18" s="206"/>
      <c r="E18" s="552"/>
      <c r="F18" s="161"/>
      <c r="G18" s="199"/>
      <c r="H18" s="573"/>
    </row>
    <row r="19" spans="2:13" x14ac:dyDescent="0.25">
      <c r="B19" s="572"/>
      <c r="C19" s="196"/>
      <c r="D19" s="206"/>
      <c r="E19" s="161"/>
      <c r="F19" s="161"/>
      <c r="G19" s="199"/>
      <c r="H19" s="573"/>
    </row>
    <row r="20" spans="2:13" x14ac:dyDescent="0.25">
      <c r="B20" s="572"/>
      <c r="C20" s="196"/>
      <c r="D20" s="206"/>
      <c r="E20" s="161"/>
      <c r="F20" s="161"/>
      <c r="G20" s="199"/>
      <c r="H20" s="573"/>
    </row>
    <row r="21" spans="2:13" x14ac:dyDescent="0.25">
      <c r="B21" s="572"/>
      <c r="C21" s="196"/>
      <c r="D21" s="350"/>
      <c r="E21" s="161"/>
      <c r="F21" s="161"/>
      <c r="G21" s="199"/>
      <c r="H21" s="573"/>
      <c r="J21" s="393">
        <f>4.85*16</f>
        <v>77.599999999999994</v>
      </c>
    </row>
    <row r="22" spans="2:13" x14ac:dyDescent="0.25">
      <c r="B22" s="572"/>
      <c r="C22" s="196"/>
      <c r="D22" s="206"/>
      <c r="E22" s="161"/>
      <c r="F22" s="202"/>
      <c r="G22" s="199"/>
      <c r="H22" s="573"/>
    </row>
    <row r="23" spans="2:13" x14ac:dyDescent="0.25">
      <c r="B23" s="572"/>
      <c r="C23" s="196"/>
      <c r="D23" s="574"/>
      <c r="E23" s="131"/>
      <c r="F23" s="202"/>
      <c r="G23" s="199"/>
      <c r="H23" s="573"/>
    </row>
    <row r="24" spans="2:13" x14ac:dyDescent="0.25">
      <c r="B24" s="572"/>
      <c r="C24" s="196"/>
      <c r="D24" s="574"/>
      <c r="E24" s="131"/>
      <c r="F24" s="202"/>
      <c r="G24" s="199"/>
      <c r="H24" s="573"/>
    </row>
    <row r="25" spans="2:13" x14ac:dyDescent="0.25">
      <c r="B25" s="572"/>
      <c r="C25" s="196"/>
      <c r="D25" s="574"/>
      <c r="E25" s="131"/>
      <c r="F25" s="202"/>
      <c r="G25" s="199"/>
      <c r="H25" s="573"/>
    </row>
    <row r="26" spans="2:13" x14ac:dyDescent="0.25">
      <c r="B26" s="572"/>
      <c r="C26" s="196"/>
      <c r="D26" s="206"/>
      <c r="E26" s="131"/>
      <c r="F26" s="202"/>
      <c r="G26" s="199"/>
      <c r="H26" s="573"/>
    </row>
    <row r="27" spans="2:13" x14ac:dyDescent="0.25">
      <c r="B27" s="572"/>
      <c r="C27" s="196"/>
      <c r="D27" s="206"/>
      <c r="E27" s="131"/>
      <c r="F27" s="202"/>
      <c r="G27" s="199"/>
      <c r="H27" s="573"/>
    </row>
    <row r="28" spans="2:13" x14ac:dyDescent="0.25">
      <c r="B28" s="572"/>
      <c r="C28" s="196"/>
      <c r="D28" s="206"/>
      <c r="E28" s="131"/>
      <c r="F28" s="202"/>
      <c r="G28" s="199"/>
      <c r="H28" s="573"/>
    </row>
    <row r="29" spans="2:13" x14ac:dyDescent="0.25">
      <c r="B29" s="572"/>
      <c r="C29" s="196"/>
      <c r="D29" s="206"/>
      <c r="E29" s="131"/>
      <c r="F29" s="202"/>
      <c r="G29" s="199"/>
      <c r="H29" s="573"/>
    </row>
    <row r="30" spans="2:13" x14ac:dyDescent="0.25">
      <c r="B30" s="572"/>
      <c r="C30" s="196"/>
      <c r="D30" s="206"/>
      <c r="E30" s="131"/>
      <c r="F30" s="202"/>
      <c r="G30" s="199"/>
      <c r="H30" s="573"/>
    </row>
    <row r="31" spans="2:13" x14ac:dyDescent="0.25">
      <c r="B31" s="572"/>
      <c r="C31" s="196"/>
      <c r="D31" s="206"/>
      <c r="E31" s="131"/>
      <c r="F31" s="202"/>
      <c r="G31" s="199"/>
      <c r="H31" s="573"/>
    </row>
    <row r="32" spans="2:13" x14ac:dyDescent="0.25">
      <c r="B32" s="572"/>
      <c r="C32" s="196"/>
      <c r="D32" s="206"/>
      <c r="E32" s="131"/>
      <c r="F32" s="202"/>
      <c r="G32" s="199"/>
      <c r="H32" s="573"/>
      <c r="L32" s="353"/>
      <c r="M32" s="353"/>
    </row>
    <row r="33" spans="2:13" x14ac:dyDescent="0.25">
      <c r="B33" s="572"/>
      <c r="C33" s="196"/>
      <c r="D33" s="206"/>
      <c r="E33" s="131"/>
      <c r="F33" s="202"/>
      <c r="G33" s="199"/>
      <c r="H33" s="573"/>
      <c r="L33" s="353"/>
      <c r="M33" s="353"/>
    </row>
    <row r="34" spans="2:13" x14ac:dyDescent="0.25">
      <c r="B34" s="572"/>
      <c r="C34" s="196"/>
      <c r="D34" s="206"/>
      <c r="E34" s="131"/>
      <c r="F34" s="202"/>
      <c r="G34" s="199"/>
      <c r="H34" s="573"/>
      <c r="L34" s="353"/>
      <c r="M34" s="353"/>
    </row>
    <row r="35" spans="2:13" x14ac:dyDescent="0.25">
      <c r="B35" s="572"/>
      <c r="C35" s="196"/>
      <c r="D35" s="206"/>
      <c r="E35" s="131"/>
      <c r="F35" s="202"/>
      <c r="G35" s="199"/>
      <c r="H35" s="573"/>
      <c r="L35" s="353"/>
      <c r="M35" s="353"/>
    </row>
    <row r="36" spans="2:13" x14ac:dyDescent="0.25">
      <c r="B36" s="572"/>
      <c r="C36" s="196"/>
      <c r="D36" s="206"/>
      <c r="E36" s="131"/>
      <c r="F36" s="202"/>
      <c r="G36" s="199"/>
      <c r="H36" s="573"/>
      <c r="L36" s="353"/>
      <c r="M36" s="353"/>
    </row>
    <row r="37" spans="2:13" x14ac:dyDescent="0.25">
      <c r="B37" s="572"/>
      <c r="C37" s="196"/>
      <c r="D37" s="206"/>
      <c r="E37" s="131"/>
      <c r="F37" s="202"/>
      <c r="G37" s="199"/>
      <c r="H37" s="573"/>
      <c r="L37" s="353"/>
      <c r="M37" s="353"/>
    </row>
    <row r="38" spans="2:13" x14ac:dyDescent="0.25">
      <c r="B38" s="572"/>
      <c r="C38" s="196"/>
      <c r="D38" s="206"/>
      <c r="E38" s="131"/>
      <c r="F38" s="202"/>
      <c r="G38" s="199"/>
      <c r="H38" s="573"/>
      <c r="L38" s="353"/>
      <c r="M38" s="353"/>
    </row>
    <row r="39" spans="2:13" x14ac:dyDescent="0.25">
      <c r="B39" s="572"/>
      <c r="C39" s="196"/>
      <c r="D39" s="206"/>
      <c r="E39" s="131"/>
      <c r="F39" s="202"/>
      <c r="G39" s="199"/>
      <c r="H39" s="573"/>
      <c r="L39" s="353"/>
      <c r="M39" s="353"/>
    </row>
    <row r="40" spans="2:13" x14ac:dyDescent="0.25">
      <c r="B40" s="572"/>
      <c r="C40" s="196"/>
      <c r="D40" s="206"/>
      <c r="E40" s="131"/>
      <c r="F40" s="202"/>
      <c r="G40" s="199"/>
      <c r="H40" s="573"/>
      <c r="L40" s="353"/>
      <c r="M40" s="353"/>
    </row>
    <row r="41" spans="2:13" x14ac:dyDescent="0.25">
      <c r="B41" s="572"/>
      <c r="C41" s="196"/>
      <c r="D41" s="206"/>
      <c r="E41" s="131"/>
      <c r="F41" s="202"/>
      <c r="G41" s="199"/>
      <c r="H41" s="573"/>
      <c r="L41" s="353"/>
      <c r="M41" s="353"/>
    </row>
    <row r="42" spans="2:13" x14ac:dyDescent="0.25">
      <c r="B42" s="572"/>
      <c r="C42" s="196"/>
      <c r="D42" s="206"/>
      <c r="E42" s="131"/>
      <c r="F42" s="202"/>
      <c r="G42" s="199"/>
      <c r="H42" s="573"/>
      <c r="L42" s="353"/>
      <c r="M42" s="353"/>
    </row>
    <row r="43" spans="2:13" x14ac:dyDescent="0.25">
      <c r="B43" s="572"/>
      <c r="C43" s="196"/>
      <c r="D43" s="206"/>
      <c r="E43" s="131"/>
      <c r="F43" s="202"/>
      <c r="G43" s="199"/>
      <c r="H43" s="573"/>
      <c r="L43" s="353"/>
      <c r="M43" s="353"/>
    </row>
    <row r="44" spans="2:13" x14ac:dyDescent="0.25">
      <c r="B44" s="572"/>
      <c r="C44" s="196"/>
      <c r="D44" s="206"/>
      <c r="E44" s="131"/>
      <c r="F44" s="202"/>
      <c r="G44" s="199"/>
      <c r="H44" s="573"/>
      <c r="L44" s="353"/>
      <c r="M44" s="353"/>
    </row>
    <row r="45" spans="2:13" x14ac:dyDescent="0.25">
      <c r="B45" s="572"/>
      <c r="C45" s="196"/>
      <c r="D45" s="206"/>
      <c r="E45" s="131"/>
      <c r="F45" s="202"/>
      <c r="G45" s="199"/>
      <c r="H45" s="573"/>
      <c r="L45" s="353"/>
      <c r="M45" s="353"/>
    </row>
    <row r="46" spans="2:13" x14ac:dyDescent="0.25">
      <c r="B46" s="572"/>
      <c r="C46" s="196"/>
      <c r="D46" s="206"/>
      <c r="E46" s="131"/>
      <c r="F46" s="202"/>
      <c r="G46" s="199"/>
      <c r="H46" s="573"/>
      <c r="L46" s="353"/>
      <c r="M46" s="353"/>
    </row>
    <row r="47" spans="2:13" x14ac:dyDescent="0.25">
      <c r="B47" s="572"/>
      <c r="C47" s="196"/>
      <c r="D47" s="206"/>
      <c r="E47" s="131"/>
      <c r="F47" s="202"/>
      <c r="G47" s="199"/>
      <c r="H47" s="573"/>
      <c r="L47" s="353"/>
      <c r="M47" s="353"/>
    </row>
    <row r="48" spans="2:13" x14ac:dyDescent="0.25">
      <c r="B48" s="572"/>
      <c r="C48" s="196"/>
      <c r="D48" s="206"/>
      <c r="E48" s="131"/>
      <c r="F48" s="202"/>
      <c r="G48" s="199"/>
      <c r="H48" s="573"/>
      <c r="L48" s="353"/>
      <c r="M48" s="353"/>
    </row>
    <row r="49" spans="2:13" x14ac:dyDescent="0.25">
      <c r="B49" s="572"/>
      <c r="C49" s="196"/>
      <c r="D49" s="206"/>
      <c r="E49" s="131"/>
      <c r="F49" s="202"/>
      <c r="G49" s="199"/>
      <c r="H49" s="573"/>
      <c r="L49" s="353"/>
      <c r="M49" s="353"/>
    </row>
    <row r="50" spans="2:13" x14ac:dyDescent="0.25">
      <c r="B50" s="572"/>
      <c r="C50" s="196"/>
      <c r="D50" s="206"/>
      <c r="E50" s="131"/>
      <c r="F50" s="202"/>
      <c r="G50" s="199"/>
      <c r="H50" s="573"/>
      <c r="L50" s="353"/>
      <c r="M50" s="353"/>
    </row>
    <row r="51" spans="2:13" x14ac:dyDescent="0.25">
      <c r="B51" s="572"/>
      <c r="C51" s="196"/>
      <c r="D51" s="206"/>
      <c r="E51" s="131"/>
      <c r="F51" s="202"/>
      <c r="G51" s="199"/>
      <c r="H51" s="573"/>
      <c r="L51" s="353"/>
      <c r="M51" s="353"/>
    </row>
    <row r="52" spans="2:13" x14ac:dyDescent="0.25">
      <c r="B52" s="572"/>
      <c r="C52" s="196"/>
      <c r="D52" s="206"/>
      <c r="E52" s="131"/>
      <c r="F52" s="202"/>
      <c r="G52" s="199"/>
      <c r="H52" s="573"/>
      <c r="L52" s="353"/>
      <c r="M52" s="353"/>
    </row>
    <row r="53" spans="2:13" x14ac:dyDescent="0.25">
      <c r="B53" s="572"/>
      <c r="C53" s="196"/>
      <c r="D53" s="206"/>
      <c r="E53" s="131"/>
      <c r="F53" s="202"/>
      <c r="G53" s="199"/>
      <c r="H53" s="573"/>
      <c r="L53" s="353"/>
      <c r="M53" s="353"/>
    </row>
    <row r="54" spans="2:13" x14ac:dyDescent="0.25">
      <c r="B54" s="572"/>
      <c r="C54" s="196"/>
      <c r="D54" s="206"/>
      <c r="E54" s="131"/>
      <c r="F54" s="202"/>
      <c r="G54" s="199"/>
      <c r="H54" s="573"/>
      <c r="L54" s="353"/>
      <c r="M54" s="353"/>
    </row>
    <row r="55" spans="2:13" x14ac:dyDescent="0.25">
      <c r="B55" s="572"/>
      <c r="C55" s="196"/>
      <c r="D55" s="206"/>
      <c r="E55" s="131"/>
      <c r="F55" s="202"/>
      <c r="G55" s="199"/>
      <c r="H55" s="573"/>
      <c r="L55" s="353"/>
      <c r="M55" s="353"/>
    </row>
    <row r="56" spans="2:13" x14ac:dyDescent="0.25">
      <c r="B56" s="572"/>
      <c r="C56" s="196"/>
      <c r="D56" s="206"/>
      <c r="E56" s="131"/>
      <c r="F56" s="202"/>
      <c r="G56" s="199"/>
      <c r="H56" s="573"/>
      <c r="L56" s="353"/>
      <c r="M56" s="353"/>
    </row>
    <row r="57" spans="2:13" x14ac:dyDescent="0.25">
      <c r="B57" s="572"/>
      <c r="C57" s="196"/>
      <c r="D57" s="206"/>
      <c r="E57" s="131"/>
      <c r="F57" s="202"/>
      <c r="G57" s="199"/>
      <c r="H57" s="194"/>
      <c r="L57" s="353"/>
      <c r="M57" s="353"/>
    </row>
    <row r="58" spans="2:13" x14ac:dyDescent="0.25">
      <c r="B58" s="572"/>
      <c r="C58" s="196"/>
      <c r="D58" s="206"/>
      <c r="E58" s="131"/>
      <c r="F58" s="202"/>
      <c r="G58" s="199"/>
      <c r="H58" s="194"/>
      <c r="L58" s="353"/>
      <c r="M58" s="353"/>
    </row>
    <row r="59" spans="2:13" x14ac:dyDescent="0.25">
      <c r="B59" s="572"/>
      <c r="C59" s="196"/>
      <c r="D59" s="206"/>
      <c r="E59" s="131"/>
      <c r="F59" s="202"/>
      <c r="G59" s="199"/>
      <c r="H59" s="194"/>
      <c r="L59" s="353"/>
      <c r="M59" s="353"/>
    </row>
    <row r="60" spans="2:13" x14ac:dyDescent="0.25">
      <c r="B60" s="572"/>
      <c r="C60" s="196"/>
      <c r="D60" s="206"/>
      <c r="E60" s="131"/>
      <c r="F60" s="202"/>
      <c r="G60" s="199"/>
      <c r="H60" s="194"/>
      <c r="L60" s="353"/>
      <c r="M60" s="353"/>
    </row>
    <row r="61" spans="2:13" x14ac:dyDescent="0.25">
      <c r="B61" s="572"/>
      <c r="C61" s="196"/>
      <c r="D61" s="206"/>
      <c r="E61" s="131"/>
      <c r="F61" s="202"/>
      <c r="G61" s="199"/>
      <c r="H61" s="194"/>
      <c r="L61" s="353"/>
      <c r="M61" s="353"/>
    </row>
    <row r="62" spans="2:13" ht="13.8" thickBot="1" x14ac:dyDescent="0.3">
      <c r="B62" s="572"/>
      <c r="C62" s="575"/>
      <c r="D62" s="576"/>
      <c r="E62" s="577"/>
      <c r="F62" s="15"/>
      <c r="G62" s="216"/>
      <c r="H62" s="217"/>
      <c r="L62" s="353"/>
      <c r="M62" s="353"/>
    </row>
    <row r="63" spans="2:13" x14ac:dyDescent="0.25">
      <c r="B63" s="45"/>
      <c r="C63" s="2"/>
      <c r="D63" s="578"/>
      <c r="E63" s="16"/>
      <c r="F63" s="3"/>
      <c r="G63" s="2"/>
      <c r="H63" s="321"/>
    </row>
    <row r="64" spans="2:13" x14ac:dyDescent="0.25">
      <c r="B64" s="46"/>
      <c r="C64" s="53"/>
      <c r="D64" s="579" t="s">
        <v>158</v>
      </c>
      <c r="E64" s="47"/>
      <c r="F64" s="48"/>
      <c r="G64" s="320"/>
      <c r="H64" s="322"/>
    </row>
    <row r="65" spans="2:13" ht="13.8" thickBot="1" x14ac:dyDescent="0.3">
      <c r="B65" s="49"/>
      <c r="C65" s="4"/>
      <c r="D65" s="580"/>
      <c r="E65" s="17"/>
      <c r="F65" s="5"/>
      <c r="G65" s="4"/>
      <c r="H65" s="292"/>
    </row>
    <row r="66" spans="2:13" x14ac:dyDescent="0.25">
      <c r="B66" s="50" t="s">
        <v>49</v>
      </c>
      <c r="C66" s="66" t="s">
        <v>42</v>
      </c>
      <c r="D66" s="581" t="s">
        <v>50</v>
      </c>
      <c r="E66" s="51" t="s">
        <v>51</v>
      </c>
      <c r="F66" s="52" t="s">
        <v>52</v>
      </c>
      <c r="G66" s="51" t="s">
        <v>53</v>
      </c>
      <c r="H66" s="54" t="s">
        <v>64</v>
      </c>
    </row>
    <row r="67" spans="2:13" ht="13.8" thickBot="1" x14ac:dyDescent="0.3">
      <c r="B67" s="59" t="s">
        <v>54</v>
      </c>
      <c r="C67" s="67" t="s">
        <v>43</v>
      </c>
      <c r="D67" s="582"/>
      <c r="E67" s="55"/>
      <c r="F67" s="56"/>
      <c r="G67" s="57"/>
      <c r="H67" s="58"/>
    </row>
    <row r="68" spans="2:13" x14ac:dyDescent="0.25">
      <c r="B68" s="45"/>
      <c r="C68" s="2"/>
      <c r="D68" s="578"/>
      <c r="E68" s="16"/>
      <c r="F68" s="3"/>
      <c r="G68" s="2"/>
      <c r="H68" s="321"/>
    </row>
    <row r="69" spans="2:13" x14ac:dyDescent="0.25">
      <c r="B69" s="46"/>
      <c r="C69" s="53"/>
      <c r="D69" s="579" t="s">
        <v>156</v>
      </c>
      <c r="E69" s="47"/>
      <c r="F69" s="48"/>
      <c r="G69" s="320"/>
      <c r="H69" s="322"/>
    </row>
    <row r="70" spans="2:13" ht="13.8" thickBot="1" x14ac:dyDescent="0.3">
      <c r="B70" s="49"/>
      <c r="C70" s="4"/>
      <c r="D70" s="580"/>
      <c r="E70" s="17"/>
      <c r="F70" s="5"/>
      <c r="G70" s="4"/>
      <c r="H70" s="292"/>
    </row>
    <row r="71" spans="2:13" x14ac:dyDescent="0.25">
      <c r="B71" s="594"/>
      <c r="C71" s="209"/>
      <c r="D71" s="595"/>
      <c r="E71" s="190"/>
      <c r="F71" s="596"/>
      <c r="G71" s="210"/>
      <c r="H71" s="192"/>
      <c r="L71" s="353"/>
      <c r="M71" s="353"/>
    </row>
    <row r="72" spans="2:13" x14ac:dyDescent="0.25">
      <c r="B72" s="572"/>
      <c r="C72" s="196"/>
      <c r="D72" s="597"/>
      <c r="E72" s="161"/>
      <c r="F72" s="511"/>
      <c r="G72" s="199"/>
      <c r="H72" s="194"/>
      <c r="L72" s="353"/>
      <c r="M72" s="353"/>
    </row>
    <row r="73" spans="2:13" x14ac:dyDescent="0.25">
      <c r="B73" s="572"/>
      <c r="C73" s="196"/>
      <c r="D73" s="597"/>
      <c r="E73" s="161"/>
      <c r="F73" s="511"/>
      <c r="G73" s="199"/>
      <c r="H73" s="194"/>
      <c r="L73" s="353"/>
      <c r="M73" s="353"/>
    </row>
    <row r="74" spans="2:13" x14ac:dyDescent="0.25">
      <c r="B74" s="572"/>
      <c r="C74" s="196"/>
      <c r="D74" s="597"/>
      <c r="E74" s="161"/>
      <c r="F74" s="511"/>
      <c r="G74" s="199"/>
      <c r="H74" s="194"/>
      <c r="L74" s="353"/>
      <c r="M74" s="353"/>
    </row>
    <row r="75" spans="2:13" x14ac:dyDescent="0.25">
      <c r="B75" s="572"/>
      <c r="C75" s="196"/>
      <c r="D75" s="597"/>
      <c r="E75" s="161"/>
      <c r="F75" s="511"/>
      <c r="G75" s="199"/>
      <c r="H75" s="194"/>
      <c r="L75" s="353"/>
      <c r="M75" s="353"/>
    </row>
    <row r="76" spans="2:13" x14ac:dyDescent="0.25">
      <c r="B76" s="572"/>
      <c r="C76" s="196"/>
      <c r="D76" s="597"/>
      <c r="E76" s="161"/>
      <c r="F76" s="511"/>
      <c r="G76" s="199"/>
      <c r="H76" s="194"/>
      <c r="L76" s="353"/>
      <c r="M76" s="353"/>
    </row>
    <row r="77" spans="2:13" x14ac:dyDescent="0.25">
      <c r="B77" s="572"/>
      <c r="C77" s="196"/>
      <c r="D77" s="597"/>
      <c r="E77" s="161"/>
      <c r="F77" s="511"/>
      <c r="G77" s="199"/>
      <c r="H77" s="194"/>
      <c r="L77" s="353"/>
      <c r="M77" s="353"/>
    </row>
    <row r="78" spans="2:13" x14ac:dyDescent="0.25">
      <c r="B78" s="572"/>
      <c r="C78" s="196"/>
      <c r="D78" s="597"/>
      <c r="E78" s="161"/>
      <c r="F78" s="511"/>
      <c r="G78" s="199"/>
      <c r="H78" s="194"/>
      <c r="L78" s="353"/>
      <c r="M78" s="353"/>
    </row>
    <row r="79" spans="2:13" x14ac:dyDescent="0.25">
      <c r="B79" s="572"/>
      <c r="C79" s="196"/>
      <c r="D79" s="597"/>
      <c r="E79" s="161"/>
      <c r="F79" s="511"/>
      <c r="G79" s="199"/>
      <c r="H79" s="194"/>
      <c r="L79" s="353"/>
      <c r="M79" s="353"/>
    </row>
    <row r="80" spans="2:13" x14ac:dyDescent="0.25">
      <c r="B80" s="572"/>
      <c r="C80" s="196"/>
      <c r="D80" s="597"/>
      <c r="E80" s="161"/>
      <c r="F80" s="511"/>
      <c r="G80" s="199"/>
      <c r="H80" s="194"/>
      <c r="L80" s="353"/>
      <c r="M80" s="353"/>
    </row>
    <row r="81" spans="2:13" x14ac:dyDescent="0.25">
      <c r="B81" s="572"/>
      <c r="C81" s="196"/>
      <c r="D81" s="597"/>
      <c r="E81" s="161"/>
      <c r="F81" s="511"/>
      <c r="G81" s="199"/>
      <c r="H81" s="194"/>
      <c r="L81" s="353"/>
      <c r="M81" s="353"/>
    </row>
    <row r="82" spans="2:13" x14ac:dyDescent="0.25">
      <c r="B82" s="572"/>
      <c r="C82" s="196"/>
      <c r="D82" s="597"/>
      <c r="E82" s="161"/>
      <c r="F82" s="511"/>
      <c r="G82" s="199"/>
      <c r="H82" s="194"/>
      <c r="L82" s="353"/>
      <c r="M82" s="353"/>
    </row>
    <row r="83" spans="2:13" x14ac:dyDescent="0.25">
      <c r="B83" s="572"/>
      <c r="C83" s="196"/>
      <c r="D83" s="597"/>
      <c r="E83" s="161"/>
      <c r="F83" s="511"/>
      <c r="G83" s="199"/>
      <c r="H83" s="194"/>
      <c r="L83" s="353"/>
      <c r="M83" s="353"/>
    </row>
    <row r="84" spans="2:13" x14ac:dyDescent="0.25">
      <c r="B84" s="572"/>
      <c r="C84" s="196"/>
      <c r="D84" s="597"/>
      <c r="E84" s="161"/>
      <c r="F84" s="511"/>
      <c r="G84" s="199"/>
      <c r="H84" s="194"/>
      <c r="L84" s="353"/>
      <c r="M84" s="353"/>
    </row>
    <row r="85" spans="2:13" x14ac:dyDescent="0.25">
      <c r="B85" s="572"/>
      <c r="C85" s="196"/>
      <c r="D85" s="597"/>
      <c r="E85" s="161"/>
      <c r="F85" s="511"/>
      <c r="G85" s="199"/>
      <c r="H85" s="194"/>
      <c r="L85" s="353"/>
      <c r="M85" s="353"/>
    </row>
    <row r="86" spans="2:13" x14ac:dyDescent="0.25">
      <c r="B86" s="572"/>
      <c r="C86" s="196"/>
      <c r="D86" s="597"/>
      <c r="E86" s="161"/>
      <c r="F86" s="511"/>
      <c r="G86" s="199"/>
      <c r="H86" s="194"/>
      <c r="L86" s="353"/>
      <c r="M86" s="353"/>
    </row>
    <row r="87" spans="2:13" x14ac:dyDescent="0.25">
      <c r="B87" s="572"/>
      <c r="C87" s="196"/>
      <c r="D87" s="597"/>
      <c r="E87" s="161"/>
      <c r="F87" s="511"/>
      <c r="G87" s="199"/>
      <c r="H87" s="194"/>
      <c r="L87" s="353"/>
      <c r="M87" s="353"/>
    </row>
    <row r="88" spans="2:13" x14ac:dyDescent="0.25">
      <c r="B88" s="572"/>
      <c r="C88" s="196"/>
      <c r="D88" s="597"/>
      <c r="E88" s="161"/>
      <c r="F88" s="511"/>
      <c r="G88" s="199"/>
      <c r="H88" s="194"/>
      <c r="L88" s="353"/>
      <c r="M88" s="353"/>
    </row>
    <row r="89" spans="2:13" x14ac:dyDescent="0.25">
      <c r="B89" s="572"/>
      <c r="C89" s="196"/>
      <c r="D89" s="597"/>
      <c r="E89" s="161"/>
      <c r="F89" s="511"/>
      <c r="G89" s="199"/>
      <c r="H89" s="194"/>
      <c r="L89" s="353"/>
      <c r="M89" s="353"/>
    </row>
    <row r="90" spans="2:13" x14ac:dyDescent="0.25">
      <c r="B90" s="572"/>
      <c r="C90" s="196"/>
      <c r="D90" s="597"/>
      <c r="E90" s="161"/>
      <c r="F90" s="511"/>
      <c r="G90" s="199"/>
      <c r="H90" s="194"/>
      <c r="L90" s="353"/>
      <c r="M90" s="353"/>
    </row>
    <row r="91" spans="2:13" x14ac:dyDescent="0.25">
      <c r="B91" s="572"/>
      <c r="C91" s="196"/>
      <c r="D91" s="597"/>
      <c r="E91" s="161"/>
      <c r="F91" s="511"/>
      <c r="G91" s="199"/>
      <c r="H91" s="194"/>
      <c r="L91" s="353"/>
      <c r="M91" s="353"/>
    </row>
    <row r="92" spans="2:13" x14ac:dyDescent="0.25">
      <c r="B92" s="572"/>
      <c r="C92" s="196"/>
      <c r="D92" s="597"/>
      <c r="E92" s="161"/>
      <c r="F92" s="511"/>
      <c r="G92" s="199"/>
      <c r="H92" s="194"/>
      <c r="L92" s="353"/>
      <c r="M92" s="353"/>
    </row>
    <row r="93" spans="2:13" x14ac:dyDescent="0.25">
      <c r="B93" s="572"/>
      <c r="C93" s="196"/>
      <c r="D93" s="597"/>
      <c r="E93" s="161"/>
      <c r="F93" s="511"/>
      <c r="G93" s="199"/>
      <c r="H93" s="194"/>
      <c r="L93" s="353"/>
      <c r="M93" s="353"/>
    </row>
    <row r="94" spans="2:13" x14ac:dyDescent="0.25">
      <c r="B94" s="572"/>
      <c r="C94" s="196"/>
      <c r="D94" s="597"/>
      <c r="E94" s="161"/>
      <c r="F94" s="511"/>
      <c r="G94" s="199"/>
      <c r="H94" s="194"/>
      <c r="L94" s="353"/>
      <c r="M94" s="353"/>
    </row>
    <row r="95" spans="2:13" x14ac:dyDescent="0.25">
      <c r="B95" s="572"/>
      <c r="C95" s="196"/>
      <c r="D95" s="597"/>
      <c r="E95" s="161"/>
      <c r="F95" s="511"/>
      <c r="G95" s="199"/>
      <c r="H95" s="194"/>
      <c r="L95" s="353"/>
      <c r="M95" s="353"/>
    </row>
    <row r="96" spans="2:13" x14ac:dyDescent="0.25">
      <c r="B96" s="572"/>
      <c r="C96" s="196"/>
      <c r="D96" s="597"/>
      <c r="E96" s="161"/>
      <c r="F96" s="511"/>
      <c r="G96" s="199"/>
      <c r="H96" s="194"/>
      <c r="L96" s="353"/>
      <c r="M96" s="353"/>
    </row>
    <row r="97" spans="2:13" x14ac:dyDescent="0.25">
      <c r="B97" s="572"/>
      <c r="C97" s="196"/>
      <c r="D97" s="597"/>
      <c r="E97" s="161"/>
      <c r="F97" s="511"/>
      <c r="G97" s="199"/>
      <c r="H97" s="194"/>
      <c r="L97" s="353"/>
      <c r="M97" s="353"/>
    </row>
    <row r="98" spans="2:13" x14ac:dyDescent="0.25">
      <c r="B98" s="572"/>
      <c r="C98" s="196"/>
      <c r="D98" s="597"/>
      <c r="E98" s="161"/>
      <c r="F98" s="511"/>
      <c r="G98" s="199"/>
      <c r="H98" s="194"/>
      <c r="L98" s="353"/>
      <c r="M98" s="353"/>
    </row>
    <row r="99" spans="2:13" x14ac:dyDescent="0.25">
      <c r="B99" s="572"/>
      <c r="C99" s="196"/>
      <c r="D99" s="597"/>
      <c r="E99" s="161"/>
      <c r="F99" s="511"/>
      <c r="G99" s="199"/>
      <c r="H99" s="194"/>
      <c r="L99" s="353"/>
      <c r="M99" s="353"/>
    </row>
    <row r="100" spans="2:13" x14ac:dyDescent="0.25">
      <c r="B100" s="572"/>
      <c r="C100" s="196"/>
      <c r="D100" s="597"/>
      <c r="E100" s="161"/>
      <c r="F100" s="511"/>
      <c r="G100" s="199"/>
      <c r="H100" s="194"/>
      <c r="L100" s="353"/>
      <c r="M100" s="353"/>
    </row>
    <row r="101" spans="2:13" x14ac:dyDescent="0.25">
      <c r="B101" s="572"/>
      <c r="C101" s="196"/>
      <c r="D101" s="597"/>
      <c r="E101" s="161"/>
      <c r="F101" s="511"/>
      <c r="G101" s="199"/>
      <c r="H101" s="194"/>
      <c r="L101" s="353"/>
      <c r="M101" s="353"/>
    </row>
    <row r="102" spans="2:13" x14ac:dyDescent="0.25">
      <c r="B102" s="572"/>
      <c r="C102" s="196"/>
      <c r="D102" s="597"/>
      <c r="E102" s="161"/>
      <c r="F102" s="511"/>
      <c r="G102" s="199"/>
      <c r="H102" s="194"/>
      <c r="L102" s="353"/>
      <c r="M102" s="353"/>
    </row>
    <row r="103" spans="2:13" x14ac:dyDescent="0.25">
      <c r="B103" s="572"/>
      <c r="C103" s="196"/>
      <c r="D103" s="597"/>
      <c r="E103" s="161"/>
      <c r="F103" s="511"/>
      <c r="G103" s="199"/>
      <c r="H103" s="194"/>
      <c r="L103" s="353"/>
      <c r="M103" s="353"/>
    </row>
    <row r="104" spans="2:13" x14ac:dyDescent="0.25">
      <c r="B104" s="572"/>
      <c r="C104" s="196"/>
      <c r="D104" s="597"/>
      <c r="E104" s="131"/>
      <c r="F104" s="511"/>
      <c r="G104" s="199"/>
      <c r="H104" s="194"/>
      <c r="L104" s="353"/>
      <c r="M104" s="353"/>
    </row>
    <row r="105" spans="2:13" x14ac:dyDescent="0.25">
      <c r="B105" s="572"/>
      <c r="C105" s="196"/>
      <c r="D105" s="597"/>
      <c r="E105" s="131"/>
      <c r="F105" s="511"/>
      <c r="G105" s="199"/>
      <c r="H105" s="194"/>
      <c r="L105" s="353"/>
      <c r="M105" s="353"/>
    </row>
    <row r="106" spans="2:13" x14ac:dyDescent="0.25">
      <c r="B106" s="572"/>
      <c r="C106" s="196"/>
      <c r="D106" s="597"/>
      <c r="E106" s="131"/>
      <c r="F106" s="511"/>
      <c r="G106" s="199"/>
      <c r="H106" s="194"/>
      <c r="L106" s="353"/>
      <c r="M106" s="353"/>
    </row>
    <row r="107" spans="2:13" x14ac:dyDescent="0.25">
      <c r="B107" s="572"/>
      <c r="C107" s="196"/>
      <c r="D107" s="597"/>
      <c r="E107" s="131"/>
      <c r="F107" s="511"/>
      <c r="G107" s="199"/>
      <c r="H107" s="194"/>
      <c r="L107" s="353"/>
      <c r="M107" s="353"/>
    </row>
    <row r="108" spans="2:13" x14ac:dyDescent="0.25">
      <c r="B108" s="572"/>
      <c r="C108" s="196"/>
      <c r="D108" s="597"/>
      <c r="E108" s="131"/>
      <c r="F108" s="511"/>
      <c r="G108" s="199"/>
      <c r="H108" s="194"/>
      <c r="L108" s="353"/>
      <c r="M108" s="353"/>
    </row>
    <row r="109" spans="2:13" x14ac:dyDescent="0.25">
      <c r="B109" s="572"/>
      <c r="C109" s="196"/>
      <c r="D109" s="597"/>
      <c r="E109" s="131"/>
      <c r="F109" s="511"/>
      <c r="G109" s="199"/>
      <c r="H109" s="194"/>
      <c r="L109" s="353"/>
      <c r="M109" s="353"/>
    </row>
    <row r="110" spans="2:13" x14ac:dyDescent="0.25">
      <c r="B110" s="572"/>
      <c r="C110" s="196"/>
      <c r="D110" s="597"/>
      <c r="E110" s="131"/>
      <c r="F110" s="511"/>
      <c r="G110" s="199"/>
      <c r="H110" s="194"/>
      <c r="L110" s="353"/>
      <c r="M110" s="353"/>
    </row>
    <row r="111" spans="2:13" x14ac:dyDescent="0.25">
      <c r="B111" s="572"/>
      <c r="C111" s="196"/>
      <c r="D111" s="597"/>
      <c r="E111" s="131"/>
      <c r="F111" s="511"/>
      <c r="G111" s="199"/>
      <c r="H111" s="194"/>
      <c r="L111" s="353"/>
      <c r="M111" s="353"/>
    </row>
    <row r="112" spans="2:13" x14ac:dyDescent="0.25">
      <c r="B112" s="572"/>
      <c r="C112" s="196"/>
      <c r="D112" s="597"/>
      <c r="E112" s="131"/>
      <c r="F112" s="511"/>
      <c r="G112" s="199"/>
      <c r="H112" s="194"/>
      <c r="L112" s="353"/>
      <c r="M112" s="353"/>
    </row>
    <row r="113" spans="2:13" x14ac:dyDescent="0.25">
      <c r="B113" s="572"/>
      <c r="C113" s="196"/>
      <c r="D113" s="597"/>
      <c r="E113" s="131"/>
      <c r="F113" s="511"/>
      <c r="G113" s="199"/>
      <c r="H113" s="194"/>
      <c r="L113" s="353"/>
      <c r="M113" s="353"/>
    </row>
    <row r="114" spans="2:13" x14ac:dyDescent="0.25">
      <c r="B114" s="572"/>
      <c r="C114" s="196"/>
      <c r="D114" s="597"/>
      <c r="E114" s="131"/>
      <c r="F114" s="511"/>
      <c r="G114" s="199"/>
      <c r="H114" s="194"/>
      <c r="L114" s="353"/>
      <c r="M114" s="353"/>
    </row>
    <row r="115" spans="2:13" x14ac:dyDescent="0.25">
      <c r="B115" s="572"/>
      <c r="C115" s="196"/>
      <c r="D115" s="597"/>
      <c r="E115" s="131"/>
      <c r="F115" s="511"/>
      <c r="G115" s="199"/>
      <c r="H115" s="194"/>
      <c r="L115" s="353"/>
      <c r="M115" s="353"/>
    </row>
    <row r="116" spans="2:13" x14ac:dyDescent="0.25">
      <c r="B116" s="572"/>
      <c r="C116" s="196"/>
      <c r="D116" s="597"/>
      <c r="E116" s="131"/>
      <c r="F116" s="511"/>
      <c r="G116" s="199"/>
      <c r="H116" s="194"/>
      <c r="L116" s="353"/>
      <c r="M116" s="353"/>
    </row>
    <row r="117" spans="2:13" x14ac:dyDescent="0.25">
      <c r="B117" s="572"/>
      <c r="C117" s="196"/>
      <c r="D117" s="597"/>
      <c r="E117" s="131"/>
      <c r="F117" s="511"/>
      <c r="G117" s="199"/>
      <c r="H117" s="194"/>
      <c r="L117" s="353"/>
      <c r="M117" s="353"/>
    </row>
    <row r="118" spans="2:13" x14ac:dyDescent="0.25">
      <c r="B118" s="572"/>
      <c r="C118" s="196"/>
      <c r="D118" s="598"/>
      <c r="E118" s="131"/>
      <c r="F118" s="511"/>
      <c r="G118" s="199"/>
      <c r="H118" s="194"/>
      <c r="L118" s="353"/>
      <c r="M118" s="353"/>
    </row>
    <row r="119" spans="2:13" x14ac:dyDescent="0.25">
      <c r="B119" s="572"/>
      <c r="C119" s="196"/>
      <c r="D119" s="598"/>
      <c r="E119" s="131"/>
      <c r="F119" s="511"/>
      <c r="G119" s="199"/>
      <c r="H119" s="194"/>
      <c r="L119" s="353"/>
      <c r="M119" s="353"/>
    </row>
    <row r="120" spans="2:13" x14ac:dyDescent="0.25">
      <c r="B120" s="572"/>
      <c r="C120" s="196"/>
      <c r="D120" s="574"/>
      <c r="E120" s="131"/>
      <c r="F120" s="202"/>
      <c r="G120" s="199"/>
      <c r="H120" s="194"/>
      <c r="L120" s="353"/>
      <c r="M120" s="353"/>
    </row>
    <row r="121" spans="2:13" x14ac:dyDescent="0.25">
      <c r="B121" s="572"/>
      <c r="C121" s="196"/>
      <c r="D121" s="206"/>
      <c r="E121" s="161"/>
      <c r="F121" s="161"/>
      <c r="G121" s="199"/>
      <c r="H121" s="573"/>
      <c r="L121" s="353"/>
      <c r="M121" s="353"/>
    </row>
    <row r="122" spans="2:13" x14ac:dyDescent="0.25">
      <c r="B122" s="572"/>
      <c r="C122" s="196"/>
      <c r="D122" s="518"/>
      <c r="E122" s="161"/>
      <c r="F122" s="132"/>
      <c r="G122" s="199"/>
      <c r="H122" s="573"/>
      <c r="L122" s="353"/>
      <c r="M122" s="353"/>
    </row>
    <row r="123" spans="2:13" x14ac:dyDescent="0.25">
      <c r="B123" s="572"/>
      <c r="C123" s="196"/>
      <c r="D123" s="518"/>
      <c r="E123" s="161"/>
      <c r="F123" s="132"/>
      <c r="G123" s="199"/>
      <c r="H123" s="573"/>
      <c r="L123" s="353"/>
      <c r="M123" s="353"/>
    </row>
    <row r="124" spans="2:13" x14ac:dyDescent="0.25">
      <c r="B124" s="572"/>
      <c r="C124" s="196"/>
      <c r="D124" s="518"/>
      <c r="E124" s="161"/>
      <c r="F124" s="132"/>
      <c r="G124" s="199"/>
      <c r="H124" s="573"/>
      <c r="L124" s="353"/>
      <c r="M124" s="353"/>
    </row>
    <row r="125" spans="2:13" x14ac:dyDescent="0.25">
      <c r="B125" s="572"/>
      <c r="C125" s="196"/>
      <c r="D125" s="518"/>
      <c r="E125" s="161"/>
      <c r="F125" s="132"/>
      <c r="G125" s="199"/>
      <c r="H125" s="573"/>
      <c r="L125" s="353"/>
      <c r="M125" s="353"/>
    </row>
    <row r="126" spans="2:13" x14ac:dyDescent="0.25">
      <c r="B126" s="572"/>
      <c r="C126" s="196"/>
      <c r="D126" s="599"/>
      <c r="E126" s="161"/>
      <c r="F126" s="132"/>
      <c r="G126" s="199"/>
      <c r="H126" s="573"/>
      <c r="M126" s="353"/>
    </row>
    <row r="127" spans="2:13" x14ac:dyDescent="0.25">
      <c r="B127" s="572"/>
      <c r="C127" s="196"/>
      <c r="D127" s="518"/>
      <c r="E127" s="161"/>
      <c r="F127" s="132"/>
      <c r="G127" s="199"/>
      <c r="H127" s="573"/>
      <c r="M127" s="353"/>
    </row>
    <row r="128" spans="2:13" hidden="1" x14ac:dyDescent="0.25">
      <c r="B128" s="572"/>
      <c r="C128" s="196"/>
      <c r="D128" s="518"/>
      <c r="E128" s="161"/>
      <c r="F128" s="132"/>
      <c r="G128" s="199"/>
      <c r="H128" s="573"/>
      <c r="M128" s="353"/>
    </row>
    <row r="129" spans="2:13" hidden="1" x14ac:dyDescent="0.25">
      <c r="B129" s="572"/>
      <c r="C129" s="196"/>
      <c r="D129" s="518"/>
      <c r="E129" s="161"/>
      <c r="F129" s="132"/>
      <c r="G129" s="199"/>
      <c r="H129" s="573"/>
      <c r="M129" s="353"/>
    </row>
    <row r="130" spans="2:13" hidden="1" x14ac:dyDescent="0.25">
      <c r="B130" s="572"/>
      <c r="C130" s="196"/>
      <c r="D130" s="518"/>
      <c r="E130" s="161"/>
      <c r="F130" s="132"/>
      <c r="G130" s="199"/>
      <c r="H130" s="573"/>
      <c r="M130" s="353"/>
    </row>
    <row r="131" spans="2:13" hidden="1" x14ac:dyDescent="0.25">
      <c r="B131" s="572"/>
      <c r="C131" s="196"/>
      <c r="D131" s="518"/>
      <c r="E131" s="161"/>
      <c r="F131" s="132"/>
      <c r="G131" s="199"/>
      <c r="H131" s="573"/>
      <c r="M131" s="353"/>
    </row>
    <row r="132" spans="2:13" hidden="1" x14ac:dyDescent="0.25">
      <c r="B132" s="572"/>
      <c r="C132" s="196"/>
      <c r="D132" s="518"/>
      <c r="E132" s="161"/>
      <c r="F132" s="132"/>
      <c r="G132" s="199"/>
      <c r="H132" s="573"/>
      <c r="M132" s="353"/>
    </row>
    <row r="133" spans="2:13" x14ac:dyDescent="0.25">
      <c r="B133" s="572"/>
      <c r="C133" s="196"/>
      <c r="D133" s="598"/>
      <c r="E133" s="161"/>
      <c r="F133" s="161"/>
      <c r="G133" s="199"/>
      <c r="H133" s="573"/>
      <c r="M133" s="353"/>
    </row>
    <row r="134" spans="2:13" x14ac:dyDescent="0.25">
      <c r="B134" s="572"/>
      <c r="C134" s="196"/>
      <c r="D134" s="598"/>
      <c r="E134" s="161"/>
      <c r="F134" s="161"/>
      <c r="G134" s="199"/>
      <c r="H134" s="573"/>
      <c r="M134" s="353"/>
    </row>
    <row r="135" spans="2:13" x14ac:dyDescent="0.25">
      <c r="B135" s="572"/>
      <c r="C135" s="196"/>
      <c r="D135" s="598"/>
      <c r="E135" s="161"/>
      <c r="F135" s="161"/>
      <c r="G135" s="199"/>
      <c r="H135" s="573"/>
      <c r="M135" s="353"/>
    </row>
    <row r="136" spans="2:13" x14ac:dyDescent="0.25">
      <c r="B136" s="572"/>
      <c r="C136" s="196"/>
      <c r="D136" s="598"/>
      <c r="E136" s="161"/>
      <c r="F136" s="161"/>
      <c r="G136" s="199"/>
      <c r="H136" s="573"/>
      <c r="M136" s="353"/>
    </row>
    <row r="137" spans="2:13" x14ac:dyDescent="0.25">
      <c r="B137" s="572"/>
      <c r="C137" s="196"/>
      <c r="D137" s="598"/>
      <c r="E137" s="161"/>
      <c r="F137" s="161"/>
      <c r="G137" s="199"/>
      <c r="H137" s="573"/>
      <c r="M137" s="353"/>
    </row>
    <row r="138" spans="2:13" x14ac:dyDescent="0.25">
      <c r="B138" s="572"/>
      <c r="C138" s="196"/>
      <c r="D138" s="598"/>
      <c r="E138" s="161"/>
      <c r="F138" s="161"/>
      <c r="G138" s="199"/>
      <c r="H138" s="573"/>
      <c r="M138" s="353"/>
    </row>
    <row r="139" spans="2:13" x14ac:dyDescent="0.25">
      <c r="B139" s="572"/>
      <c r="C139" s="196"/>
      <c r="D139" s="598"/>
      <c r="E139" s="161"/>
      <c r="F139" s="161"/>
      <c r="G139" s="199"/>
      <c r="H139" s="573"/>
      <c r="M139" s="353"/>
    </row>
    <row r="140" spans="2:13" ht="13.5" customHeight="1" thickBot="1" x14ac:dyDescent="0.3">
      <c r="B140" s="572"/>
      <c r="C140" s="196"/>
      <c r="D140" s="598"/>
      <c r="E140" s="161"/>
      <c r="F140" s="161"/>
      <c r="G140" s="199"/>
      <c r="H140" s="573"/>
      <c r="M140" s="353"/>
    </row>
    <row r="141" spans="2:13" x14ac:dyDescent="0.25">
      <c r="B141" s="45"/>
      <c r="C141" s="2"/>
      <c r="D141" s="578"/>
      <c r="E141" s="16"/>
      <c r="F141" s="3"/>
      <c r="G141" s="2"/>
      <c r="H141" s="321"/>
      <c r="M141" s="353"/>
    </row>
    <row r="142" spans="2:13" x14ac:dyDescent="0.25">
      <c r="B142" s="46"/>
      <c r="C142" s="53"/>
      <c r="D142" s="579" t="s">
        <v>158</v>
      </c>
      <c r="E142" s="47"/>
      <c r="F142" s="48"/>
      <c r="G142" s="320"/>
      <c r="H142" s="322"/>
      <c r="M142" s="353"/>
    </row>
    <row r="143" spans="2:13" ht="13.8" thickBot="1" x14ac:dyDescent="0.3">
      <c r="B143" s="49"/>
      <c r="C143" s="4"/>
      <c r="D143" s="580"/>
      <c r="E143" s="17"/>
      <c r="F143" s="5"/>
      <c r="G143" s="4"/>
      <c r="H143" s="292"/>
      <c r="M143" s="353"/>
    </row>
    <row r="144" spans="2:13" x14ac:dyDescent="0.25">
      <c r="B144" s="50" t="s">
        <v>49</v>
      </c>
      <c r="C144" s="66" t="s">
        <v>42</v>
      </c>
      <c r="D144" s="581" t="s">
        <v>50</v>
      </c>
      <c r="E144" s="51" t="s">
        <v>51</v>
      </c>
      <c r="F144" s="52" t="s">
        <v>52</v>
      </c>
      <c r="G144" s="51" t="s">
        <v>53</v>
      </c>
      <c r="H144" s="54" t="s">
        <v>64</v>
      </c>
      <c r="M144" s="353"/>
    </row>
    <row r="145" spans="2:13" ht="13.8" thickBot="1" x14ac:dyDescent="0.3">
      <c r="B145" s="59" t="s">
        <v>54</v>
      </c>
      <c r="C145" s="67" t="s">
        <v>43</v>
      </c>
      <c r="D145" s="582"/>
      <c r="E145" s="55"/>
      <c r="F145" s="56"/>
      <c r="G145" s="57"/>
      <c r="H145" s="58"/>
      <c r="M145" s="353"/>
    </row>
    <row r="146" spans="2:13" x14ac:dyDescent="0.25">
      <c r="B146" s="45"/>
      <c r="C146" s="2"/>
      <c r="D146" s="578"/>
      <c r="E146" s="16"/>
      <c r="F146" s="3"/>
      <c r="G146" s="2"/>
      <c r="H146" s="321"/>
      <c r="M146" s="353"/>
    </row>
    <row r="147" spans="2:13" x14ac:dyDescent="0.25">
      <c r="B147" s="46"/>
      <c r="C147" s="53"/>
      <c r="D147" s="579" t="s">
        <v>156</v>
      </c>
      <c r="E147" s="47"/>
      <c r="F147" s="48"/>
      <c r="G147" s="320"/>
      <c r="H147" s="322"/>
      <c r="M147" s="353"/>
    </row>
    <row r="148" spans="2:13" ht="13.8" thickBot="1" x14ac:dyDescent="0.3">
      <c r="B148" s="49"/>
      <c r="C148" s="4"/>
      <c r="D148" s="580"/>
      <c r="E148" s="17"/>
      <c r="F148" s="5"/>
      <c r="G148" s="4"/>
      <c r="H148" s="292"/>
      <c r="M148" s="353"/>
    </row>
    <row r="149" spans="2:13" ht="14.25" customHeight="1" x14ac:dyDescent="0.25">
      <c r="B149" s="600"/>
      <c r="C149" s="209"/>
      <c r="D149" s="601"/>
      <c r="E149" s="190"/>
      <c r="F149" s="190"/>
      <c r="G149" s="210"/>
      <c r="H149" s="602"/>
      <c r="L149" s="353"/>
      <c r="M149" s="353"/>
    </row>
    <row r="150" spans="2:13" ht="14.25" customHeight="1" x14ac:dyDescent="0.25">
      <c r="B150" s="603"/>
      <c r="C150" s="196"/>
      <c r="D150" s="598"/>
      <c r="E150" s="131"/>
      <c r="F150" s="132"/>
      <c r="G150" s="199"/>
      <c r="H150" s="573"/>
      <c r="K150" s="353"/>
      <c r="L150" s="353"/>
      <c r="M150" s="353"/>
    </row>
    <row r="151" spans="2:13" ht="14.25" customHeight="1" x14ac:dyDescent="0.25">
      <c r="B151" s="603"/>
      <c r="C151" s="196"/>
      <c r="D151" s="598"/>
      <c r="E151" s="131"/>
      <c r="F151" s="132"/>
      <c r="G151" s="199"/>
      <c r="H151" s="573"/>
      <c r="K151" s="353"/>
      <c r="L151" s="353"/>
      <c r="M151" s="353"/>
    </row>
    <row r="152" spans="2:13" x14ac:dyDescent="0.25">
      <c r="B152" s="603"/>
      <c r="C152" s="211"/>
      <c r="D152" s="598"/>
      <c r="E152" s="211"/>
      <c r="F152" s="132"/>
      <c r="G152" s="199"/>
      <c r="H152" s="573"/>
      <c r="K152" s="353"/>
      <c r="L152" s="353"/>
      <c r="M152" s="353"/>
    </row>
    <row r="153" spans="2:13" x14ac:dyDescent="0.25">
      <c r="B153" s="603"/>
      <c r="C153" s="211"/>
      <c r="D153" s="598"/>
      <c r="E153" s="211"/>
      <c r="F153" s="132"/>
      <c r="G153" s="199"/>
      <c r="H153" s="573"/>
      <c r="K153" s="353"/>
      <c r="L153" s="353"/>
      <c r="M153" s="353"/>
    </row>
    <row r="154" spans="2:13" x14ac:dyDescent="0.25">
      <c r="B154" s="603"/>
      <c r="C154" s="211"/>
      <c r="D154" s="598"/>
      <c r="E154" s="211"/>
      <c r="F154" s="132"/>
      <c r="G154" s="199"/>
      <c r="H154" s="573"/>
      <c r="K154" s="353"/>
      <c r="L154" s="353"/>
      <c r="M154" s="353"/>
    </row>
    <row r="155" spans="2:13" x14ac:dyDescent="0.25">
      <c r="B155" s="603"/>
      <c r="C155" s="211"/>
      <c r="D155" s="598"/>
      <c r="E155" s="211"/>
      <c r="F155" s="132"/>
      <c r="G155" s="199"/>
      <c r="H155" s="573"/>
      <c r="K155" s="353"/>
      <c r="L155" s="353"/>
      <c r="M155" s="353"/>
    </row>
    <row r="156" spans="2:13" x14ac:dyDescent="0.25">
      <c r="B156" s="603"/>
      <c r="C156" s="211"/>
      <c r="D156" s="598"/>
      <c r="E156" s="211"/>
      <c r="F156" s="132"/>
      <c r="G156" s="199"/>
      <c r="H156" s="573"/>
      <c r="K156" s="353"/>
      <c r="L156" s="353"/>
      <c r="M156" s="353"/>
    </row>
    <row r="157" spans="2:13" x14ac:dyDescent="0.25">
      <c r="B157" s="603"/>
      <c r="C157" s="211"/>
      <c r="D157" s="247"/>
      <c r="E157" s="211"/>
      <c r="F157" s="132"/>
      <c r="G157" s="199"/>
      <c r="H157" s="573"/>
      <c r="K157" s="353"/>
      <c r="L157" s="353"/>
      <c r="M157" s="353"/>
    </row>
    <row r="158" spans="2:13" ht="12.6" customHeight="1" x14ac:dyDescent="0.25">
      <c r="B158" s="572"/>
      <c r="C158" s="211"/>
      <c r="D158" s="350"/>
      <c r="E158" s="131"/>
      <c r="F158" s="202"/>
      <c r="G158" s="604"/>
      <c r="H158" s="605"/>
      <c r="K158" s="353"/>
      <c r="L158" s="353"/>
      <c r="M158" s="353"/>
    </row>
    <row r="159" spans="2:13" x14ac:dyDescent="0.25">
      <c r="B159" s="572"/>
      <c r="C159" s="211"/>
      <c r="D159" s="350"/>
      <c r="E159" s="131"/>
      <c r="F159" s="202"/>
      <c r="G159" s="604"/>
      <c r="H159" s="605"/>
      <c r="L159" s="353"/>
      <c r="M159" s="353"/>
    </row>
    <row r="160" spans="2:13" x14ac:dyDescent="0.25">
      <c r="B160" s="572"/>
      <c r="C160" s="211"/>
      <c r="D160" s="350"/>
      <c r="E160" s="131"/>
      <c r="F160" s="202"/>
      <c r="G160" s="604"/>
      <c r="H160" s="605"/>
      <c r="L160" s="353"/>
      <c r="M160" s="353"/>
    </row>
    <row r="161" spans="2:13" x14ac:dyDescent="0.25">
      <c r="B161" s="572"/>
      <c r="C161" s="211"/>
      <c r="D161" s="350"/>
      <c r="E161" s="131"/>
      <c r="F161" s="202"/>
      <c r="G161" s="604"/>
      <c r="H161" s="605"/>
      <c r="L161" s="353"/>
      <c r="M161" s="353"/>
    </row>
    <row r="162" spans="2:13" x14ac:dyDescent="0.25">
      <c r="B162" s="572"/>
      <c r="C162" s="211"/>
      <c r="D162" s="350"/>
      <c r="E162" s="131"/>
      <c r="F162" s="202"/>
      <c r="G162" s="604"/>
      <c r="H162" s="605"/>
      <c r="L162" s="353"/>
      <c r="M162" s="353"/>
    </row>
    <row r="163" spans="2:13" x14ac:dyDescent="0.25">
      <c r="B163" s="572"/>
      <c r="C163" s="211"/>
      <c r="D163" s="350"/>
      <c r="E163" s="131"/>
      <c r="F163" s="202"/>
      <c r="G163" s="604"/>
      <c r="H163" s="605"/>
      <c r="L163" s="353"/>
      <c r="M163" s="353"/>
    </row>
    <row r="164" spans="2:13" x14ac:dyDescent="0.25">
      <c r="B164" s="572"/>
      <c r="C164" s="211"/>
      <c r="D164" s="350"/>
      <c r="E164" s="131"/>
      <c r="F164" s="202"/>
      <c r="G164" s="604"/>
      <c r="H164" s="605"/>
      <c r="L164" s="353"/>
      <c r="M164" s="353"/>
    </row>
    <row r="165" spans="2:13" x14ac:dyDescent="0.25">
      <c r="B165" s="572"/>
      <c r="C165" s="211"/>
      <c r="D165" s="350"/>
      <c r="E165" s="131"/>
      <c r="F165" s="202"/>
      <c r="G165" s="604"/>
      <c r="H165" s="605"/>
      <c r="L165" s="353"/>
      <c r="M165" s="353"/>
    </row>
    <row r="166" spans="2:13" x14ac:dyDescent="0.25">
      <c r="B166" s="572"/>
      <c r="C166" s="211"/>
      <c r="D166" s="350"/>
      <c r="E166" s="131"/>
      <c r="F166" s="202"/>
      <c r="G166" s="604"/>
      <c r="H166" s="605"/>
      <c r="L166" s="353"/>
      <c r="M166" s="353"/>
    </row>
    <row r="167" spans="2:13" x14ac:dyDescent="0.25">
      <c r="B167" s="572"/>
      <c r="C167" s="211"/>
      <c r="D167" s="574"/>
      <c r="E167" s="131"/>
      <c r="F167" s="202"/>
      <c r="G167" s="604"/>
      <c r="H167" s="605"/>
      <c r="L167" s="353"/>
      <c r="M167" s="353"/>
    </row>
    <row r="168" spans="2:13" x14ac:dyDescent="0.25">
      <c r="B168" s="572"/>
      <c r="C168" s="211"/>
      <c r="D168" s="574"/>
      <c r="E168" s="131"/>
      <c r="F168" s="202"/>
      <c r="G168" s="604"/>
      <c r="H168" s="605"/>
      <c r="L168" s="353"/>
      <c r="M168" s="353"/>
    </row>
    <row r="169" spans="2:13" x14ac:dyDescent="0.25">
      <c r="B169" s="572"/>
      <c r="C169" s="211"/>
      <c r="D169" s="574"/>
      <c r="E169" s="131"/>
      <c r="F169" s="202"/>
      <c r="G169" s="604"/>
      <c r="H169" s="605"/>
      <c r="L169" s="353"/>
      <c r="M169" s="353"/>
    </row>
    <row r="170" spans="2:13" x14ac:dyDescent="0.25">
      <c r="B170" s="572"/>
      <c r="C170" s="211"/>
      <c r="D170" s="574"/>
      <c r="E170" s="131"/>
      <c r="F170" s="202"/>
      <c r="G170" s="604"/>
      <c r="H170" s="605"/>
      <c r="L170" s="353"/>
      <c r="M170" s="353"/>
    </row>
    <row r="171" spans="2:13" x14ac:dyDescent="0.25">
      <c r="B171" s="572"/>
      <c r="C171" s="211"/>
      <c r="D171" s="574"/>
      <c r="E171" s="131"/>
      <c r="F171" s="202"/>
      <c r="G171" s="604"/>
      <c r="H171" s="605"/>
      <c r="L171" s="353"/>
      <c r="M171" s="353"/>
    </row>
    <row r="172" spans="2:13" x14ac:dyDescent="0.25">
      <c r="B172" s="572"/>
      <c r="C172" s="211"/>
      <c r="D172" s="574"/>
      <c r="E172" s="131"/>
      <c r="F172" s="202"/>
      <c r="G172" s="604"/>
      <c r="H172" s="605"/>
      <c r="L172" s="353"/>
      <c r="M172" s="353"/>
    </row>
    <row r="173" spans="2:13" x14ac:dyDescent="0.25">
      <c r="B173" s="572"/>
      <c r="C173" s="211"/>
      <c r="D173" s="574"/>
      <c r="E173" s="131"/>
      <c r="F173" s="202"/>
      <c r="G173" s="604"/>
      <c r="H173" s="605"/>
      <c r="L173" s="353"/>
      <c r="M173" s="353"/>
    </row>
    <row r="174" spans="2:13" x14ac:dyDescent="0.25">
      <c r="B174" s="572"/>
      <c r="C174" s="211"/>
      <c r="D174" s="574"/>
      <c r="E174" s="131"/>
      <c r="F174" s="202"/>
      <c r="G174" s="604"/>
      <c r="H174" s="605"/>
      <c r="L174" s="353"/>
      <c r="M174" s="353"/>
    </row>
    <row r="175" spans="2:13" x14ac:dyDescent="0.25">
      <c r="B175" s="572"/>
      <c r="C175" s="211"/>
      <c r="D175" s="574"/>
      <c r="E175" s="131"/>
      <c r="F175" s="202"/>
      <c r="G175" s="604"/>
      <c r="H175" s="605"/>
      <c r="L175" s="353"/>
      <c r="M175" s="353"/>
    </row>
    <row r="176" spans="2:13" x14ac:dyDescent="0.25">
      <c r="B176" s="572"/>
      <c r="C176" s="211"/>
      <c r="D176" s="574"/>
      <c r="E176" s="131"/>
      <c r="F176" s="202"/>
      <c r="G176" s="604"/>
      <c r="H176" s="605"/>
      <c r="L176" s="353"/>
      <c r="M176" s="353"/>
    </row>
    <row r="177" spans="2:13" x14ac:dyDescent="0.25">
      <c r="B177" s="572"/>
      <c r="C177" s="211"/>
      <c r="D177" s="574"/>
      <c r="E177" s="131"/>
      <c r="F177" s="202"/>
      <c r="G177" s="604"/>
      <c r="H177" s="605"/>
      <c r="L177" s="353"/>
      <c r="M177" s="353"/>
    </row>
    <row r="178" spans="2:13" ht="25.5" customHeight="1" x14ac:dyDescent="0.25">
      <c r="B178" s="572"/>
      <c r="C178" s="211"/>
      <c r="D178" s="574"/>
      <c r="E178" s="131"/>
      <c r="F178" s="202"/>
      <c r="G178" s="604"/>
      <c r="H178" s="605"/>
      <c r="L178" s="353"/>
      <c r="M178" s="353"/>
    </row>
    <row r="179" spans="2:13" x14ac:dyDescent="0.25">
      <c r="B179" s="572"/>
      <c r="C179" s="211"/>
      <c r="D179" s="574"/>
      <c r="E179" s="131"/>
      <c r="F179" s="202"/>
      <c r="G179" s="604"/>
      <c r="H179" s="605"/>
      <c r="L179" s="353"/>
      <c r="M179" s="353"/>
    </row>
    <row r="180" spans="2:13" x14ac:dyDescent="0.25">
      <c r="B180" s="572"/>
      <c r="C180" s="211"/>
      <c r="D180" s="518"/>
      <c r="E180" s="132"/>
      <c r="F180" s="132"/>
      <c r="G180" s="604"/>
      <c r="H180" s="605"/>
      <c r="L180" s="353"/>
      <c r="M180" s="353"/>
    </row>
    <row r="181" spans="2:13" ht="12.6" customHeight="1" x14ac:dyDescent="0.25">
      <c r="B181" s="572"/>
      <c r="C181" s="211"/>
      <c r="D181" s="518"/>
      <c r="E181" s="132"/>
      <c r="F181" s="132"/>
      <c r="G181" s="604"/>
      <c r="H181" s="605"/>
      <c r="L181" s="353"/>
      <c r="M181" s="353"/>
    </row>
    <row r="182" spans="2:13" ht="12.75" customHeight="1" x14ac:dyDescent="0.25">
      <c r="B182" s="572"/>
      <c r="C182" s="211"/>
      <c r="D182" s="606"/>
      <c r="E182" s="131"/>
      <c r="F182" s="202"/>
      <c r="G182" s="131"/>
      <c r="H182" s="607"/>
    </row>
    <row r="183" spans="2:13" ht="25.5" customHeight="1" x14ac:dyDescent="0.25">
      <c r="B183" s="572"/>
      <c r="C183" s="211"/>
      <c r="D183" s="518"/>
      <c r="E183" s="131"/>
      <c r="F183" s="202"/>
      <c r="G183" s="131"/>
      <c r="H183" s="605"/>
    </row>
    <row r="184" spans="2:13" ht="12.75" customHeight="1" x14ac:dyDescent="0.25">
      <c r="B184" s="572"/>
      <c r="C184" s="211"/>
      <c r="D184" s="606"/>
      <c r="E184" s="131"/>
      <c r="F184" s="202"/>
      <c r="G184" s="131"/>
      <c r="H184" s="607"/>
    </row>
    <row r="185" spans="2:13" ht="12.75" customHeight="1" x14ac:dyDescent="0.25">
      <c r="B185" s="572"/>
      <c r="C185" s="211"/>
      <c r="D185" s="606"/>
      <c r="E185" s="131"/>
      <c r="F185" s="202"/>
      <c r="G185" s="131"/>
      <c r="H185" s="607"/>
    </row>
    <row r="186" spans="2:13" ht="12.75" customHeight="1" x14ac:dyDescent="0.25">
      <c r="B186" s="572"/>
      <c r="C186" s="211"/>
      <c r="D186" s="606"/>
      <c r="E186" s="131"/>
      <c r="F186" s="202"/>
      <c r="G186" s="131"/>
      <c r="H186" s="607"/>
    </row>
    <row r="187" spans="2:13" ht="12.75" customHeight="1" x14ac:dyDescent="0.25">
      <c r="B187" s="572"/>
      <c r="C187" s="211"/>
      <c r="D187" s="606"/>
      <c r="E187" s="131"/>
      <c r="F187" s="202"/>
      <c r="G187" s="131"/>
      <c r="H187" s="607"/>
    </row>
    <row r="188" spans="2:13" x14ac:dyDescent="0.25">
      <c r="B188" s="572"/>
      <c r="C188" s="211"/>
      <c r="D188" s="606"/>
      <c r="E188" s="131"/>
      <c r="F188" s="202"/>
      <c r="G188" s="131"/>
      <c r="H188" s="607"/>
    </row>
    <row r="189" spans="2:13" x14ac:dyDescent="0.25">
      <c r="B189" s="572"/>
      <c r="C189" s="211"/>
      <c r="D189" s="606"/>
      <c r="E189" s="131"/>
      <c r="F189" s="202"/>
      <c r="G189" s="131"/>
      <c r="H189" s="607"/>
      <c r="K189" s="353"/>
      <c r="L189" s="353"/>
    </row>
    <row r="190" spans="2:13" x14ac:dyDescent="0.25">
      <c r="B190" s="572"/>
      <c r="C190" s="211"/>
      <c r="D190" s="606"/>
      <c r="E190" s="131"/>
      <c r="F190" s="202"/>
      <c r="G190" s="131"/>
      <c r="H190" s="607"/>
      <c r="K190" s="353"/>
      <c r="L190" s="353"/>
    </row>
    <row r="191" spans="2:13" ht="12.75" customHeight="1" x14ac:dyDescent="0.25">
      <c r="B191" s="572"/>
      <c r="C191" s="211"/>
      <c r="D191" s="606"/>
      <c r="E191" s="131"/>
      <c r="F191" s="202"/>
      <c r="G191" s="131"/>
      <c r="H191" s="607"/>
      <c r="K191" s="353"/>
      <c r="L191" s="353"/>
    </row>
    <row r="192" spans="2:13" x14ac:dyDescent="0.25">
      <c r="B192" s="572"/>
      <c r="C192" s="211"/>
      <c r="D192" s="606"/>
      <c r="E192" s="131"/>
      <c r="F192" s="202"/>
      <c r="G192" s="131"/>
      <c r="H192" s="607"/>
      <c r="K192" s="353"/>
      <c r="L192" s="353"/>
    </row>
    <row r="193" spans="2:12" x14ac:dyDescent="0.25">
      <c r="B193" s="608"/>
      <c r="C193" s="609"/>
      <c r="D193" s="610"/>
      <c r="E193" s="565"/>
      <c r="F193" s="611"/>
      <c r="G193" s="565"/>
      <c r="H193" s="607"/>
      <c r="K193" s="353"/>
      <c r="L193" s="353"/>
    </row>
    <row r="194" spans="2:12" ht="14.25" customHeight="1" thickBot="1" x14ac:dyDescent="0.3">
      <c r="B194" s="612"/>
      <c r="C194" s="613"/>
      <c r="D194" s="614"/>
      <c r="E194" s="615"/>
      <c r="F194" s="611"/>
      <c r="G194" s="616"/>
      <c r="H194" s="607"/>
      <c r="K194" s="353"/>
      <c r="L194" s="353"/>
    </row>
    <row r="195" spans="2:12" x14ac:dyDescent="0.25">
      <c r="B195" s="45"/>
      <c r="C195" s="2"/>
      <c r="D195" s="578"/>
      <c r="E195" s="16"/>
      <c r="F195" s="3"/>
      <c r="G195" s="2"/>
      <c r="H195" s="321"/>
      <c r="L195" s="353"/>
    </row>
    <row r="196" spans="2:12" ht="13.8" x14ac:dyDescent="0.25">
      <c r="B196" s="46"/>
      <c r="C196" s="53"/>
      <c r="D196" s="617" t="s">
        <v>157</v>
      </c>
      <c r="E196" s="47"/>
      <c r="F196" s="48"/>
      <c r="G196" s="320"/>
      <c r="H196" s="322"/>
      <c r="K196" s="353"/>
      <c r="L196" s="353"/>
    </row>
    <row r="197" spans="2:12" ht="13.8" thickBot="1" x14ac:dyDescent="0.3">
      <c r="B197" s="49"/>
      <c r="C197" s="4"/>
      <c r="D197" s="580"/>
      <c r="E197" s="17"/>
      <c r="F197" s="5"/>
      <c r="G197" s="4"/>
      <c r="H197" s="292"/>
      <c r="L197" s="353"/>
    </row>
    <row r="198" spans="2:12" x14ac:dyDescent="0.25">
      <c r="B198" s="50" t="s">
        <v>49</v>
      </c>
      <c r="C198" s="66" t="s">
        <v>42</v>
      </c>
      <c r="D198" s="581" t="s">
        <v>50</v>
      </c>
      <c r="E198" s="51" t="s">
        <v>51</v>
      </c>
      <c r="F198" s="52" t="s">
        <v>52</v>
      </c>
      <c r="G198" s="51" t="s">
        <v>53</v>
      </c>
      <c r="H198" s="54" t="s">
        <v>64</v>
      </c>
      <c r="K198" s="353"/>
      <c r="L198" s="353"/>
    </row>
    <row r="199" spans="2:12" ht="13.8" thickBot="1" x14ac:dyDescent="0.3">
      <c r="B199" s="59" t="s">
        <v>54</v>
      </c>
      <c r="C199" s="67" t="s">
        <v>43</v>
      </c>
      <c r="D199" s="582"/>
      <c r="E199" s="55"/>
      <c r="F199" s="56"/>
      <c r="G199" s="57"/>
      <c r="H199" s="58"/>
      <c r="K199" s="353"/>
      <c r="L199" s="353"/>
    </row>
    <row r="200" spans="2:12" x14ac:dyDescent="0.25">
      <c r="B200" s="585"/>
      <c r="C200" s="586"/>
      <c r="D200" s="587"/>
      <c r="E200" s="588"/>
      <c r="F200" s="586"/>
      <c r="G200" s="589"/>
      <c r="H200" s="590"/>
      <c r="L200" s="353"/>
    </row>
    <row r="201" spans="2:12" ht="26.4" x14ac:dyDescent="0.25">
      <c r="B201" s="591"/>
      <c r="C201" s="341" t="s">
        <v>24</v>
      </c>
      <c r="D201" s="592" t="s">
        <v>244</v>
      </c>
      <c r="E201" s="79"/>
      <c r="F201" s="171"/>
      <c r="G201" s="218"/>
      <c r="H201" s="593"/>
      <c r="L201" s="353"/>
    </row>
    <row r="202" spans="2:12" ht="13.8" thickBot="1" x14ac:dyDescent="0.3">
      <c r="B202" s="59"/>
      <c r="C202" s="55"/>
      <c r="D202" s="582"/>
      <c r="E202" s="55"/>
      <c r="F202" s="56"/>
      <c r="G202" s="57"/>
      <c r="H202" s="58"/>
      <c r="K202" s="353"/>
      <c r="L202" s="353"/>
    </row>
    <row r="203" spans="2:12" x14ac:dyDescent="0.25">
      <c r="B203" s="594"/>
      <c r="C203" s="209"/>
      <c r="D203" s="618"/>
      <c r="E203" s="319"/>
      <c r="F203" s="190"/>
      <c r="G203" s="210"/>
      <c r="H203" s="602"/>
      <c r="L203" s="353"/>
    </row>
    <row r="204" spans="2:12" x14ac:dyDescent="0.25">
      <c r="B204" s="572"/>
      <c r="C204" s="196"/>
      <c r="D204" s="201"/>
      <c r="E204" s="198"/>
      <c r="F204" s="161"/>
      <c r="G204" s="199"/>
      <c r="H204" s="573"/>
      <c r="L204" s="353"/>
    </row>
    <row r="205" spans="2:12" x14ac:dyDescent="0.25">
      <c r="B205" s="572"/>
      <c r="C205" s="196"/>
      <c r="D205" s="206"/>
      <c r="E205" s="198"/>
      <c r="F205" s="161"/>
      <c r="G205" s="199"/>
      <c r="H205" s="573"/>
      <c r="K205" s="353"/>
      <c r="L205" s="353"/>
    </row>
    <row r="206" spans="2:12" x14ac:dyDescent="0.25">
      <c r="B206" s="572"/>
      <c r="C206" s="196"/>
      <c r="D206" s="206"/>
      <c r="E206" s="131"/>
      <c r="F206" s="202"/>
      <c r="G206" s="199"/>
      <c r="H206" s="573"/>
    </row>
    <row r="207" spans="2:12" x14ac:dyDescent="0.25">
      <c r="B207" s="572"/>
      <c r="C207" s="196"/>
      <c r="D207" s="206"/>
      <c r="E207" s="131"/>
      <c r="F207" s="202"/>
      <c r="G207" s="199"/>
      <c r="H207" s="573"/>
    </row>
    <row r="208" spans="2:12" x14ac:dyDescent="0.25">
      <c r="B208" s="572"/>
      <c r="C208" s="196"/>
      <c r="D208" s="206"/>
      <c r="E208" s="131"/>
      <c r="F208" s="202"/>
      <c r="G208" s="199"/>
      <c r="H208" s="573"/>
    </row>
    <row r="209" spans="2:8" x14ac:dyDescent="0.25">
      <c r="B209" s="572"/>
      <c r="C209" s="196"/>
      <c r="D209" s="206"/>
      <c r="E209" s="161"/>
      <c r="F209" s="161"/>
      <c r="G209" s="199"/>
      <c r="H209" s="573"/>
    </row>
    <row r="210" spans="2:8" x14ac:dyDescent="0.25">
      <c r="B210" s="572"/>
      <c r="C210" s="196"/>
      <c r="D210" s="206"/>
      <c r="E210" s="552"/>
      <c r="F210" s="161"/>
      <c r="G210" s="199"/>
      <c r="H210" s="573"/>
    </row>
    <row r="211" spans="2:8" x14ac:dyDescent="0.25">
      <c r="B211" s="572"/>
      <c r="C211" s="196"/>
      <c r="D211" s="206"/>
      <c r="E211" s="161"/>
      <c r="F211" s="161"/>
      <c r="G211" s="199"/>
      <c r="H211" s="573"/>
    </row>
    <row r="212" spans="2:8" x14ac:dyDescent="0.25">
      <c r="B212" s="572"/>
      <c r="C212" s="196"/>
      <c r="D212" s="206"/>
      <c r="E212" s="161"/>
      <c r="F212" s="161"/>
      <c r="G212" s="199"/>
      <c r="H212" s="573"/>
    </row>
    <row r="213" spans="2:8" x14ac:dyDescent="0.25">
      <c r="B213" s="572"/>
      <c r="C213" s="196"/>
      <c r="D213" s="350"/>
      <c r="E213" s="161"/>
      <c r="F213" s="161"/>
      <c r="G213" s="199"/>
      <c r="H213" s="573"/>
    </row>
    <row r="214" spans="2:8" x14ac:dyDescent="0.25">
      <c r="B214" s="572"/>
      <c r="C214" s="196"/>
      <c r="D214" s="206"/>
      <c r="E214" s="161"/>
      <c r="F214" s="202"/>
      <c r="G214" s="199"/>
      <c r="H214" s="573"/>
    </row>
    <row r="215" spans="2:8" x14ac:dyDescent="0.25">
      <c r="B215" s="572"/>
      <c r="C215" s="196"/>
      <c r="D215" s="574"/>
      <c r="E215" s="131"/>
      <c r="F215" s="202"/>
      <c r="G215" s="199"/>
      <c r="H215" s="573"/>
    </row>
    <row r="216" spans="2:8" x14ac:dyDescent="0.25">
      <c r="B216" s="572"/>
      <c r="C216" s="196"/>
      <c r="D216" s="574"/>
      <c r="E216" s="131"/>
      <c r="F216" s="202"/>
      <c r="G216" s="199"/>
      <c r="H216" s="573"/>
    </row>
    <row r="217" spans="2:8" x14ac:dyDescent="0.25">
      <c r="B217" s="572"/>
      <c r="C217" s="196"/>
      <c r="D217" s="574"/>
      <c r="E217" s="131"/>
      <c r="F217" s="202"/>
      <c r="G217" s="199"/>
      <c r="H217" s="573"/>
    </row>
    <row r="218" spans="2:8" x14ac:dyDescent="0.25">
      <c r="B218" s="572"/>
      <c r="C218" s="196"/>
      <c r="D218" s="206"/>
      <c r="E218" s="131"/>
      <c r="F218" s="202"/>
      <c r="G218" s="199"/>
      <c r="H218" s="573"/>
    </row>
    <row r="219" spans="2:8" x14ac:dyDescent="0.25">
      <c r="B219" s="572"/>
      <c r="C219" s="196"/>
      <c r="D219" s="206"/>
      <c r="E219" s="131"/>
      <c r="F219" s="202"/>
      <c r="G219" s="199"/>
      <c r="H219" s="573"/>
    </row>
    <row r="220" spans="2:8" x14ac:dyDescent="0.25">
      <c r="B220" s="572"/>
      <c r="C220" s="196"/>
      <c r="D220" s="206"/>
      <c r="E220" s="131"/>
      <c r="F220" s="202"/>
      <c r="G220" s="199"/>
      <c r="H220" s="573"/>
    </row>
    <row r="221" spans="2:8" x14ac:dyDescent="0.25">
      <c r="B221" s="572"/>
      <c r="C221" s="196"/>
      <c r="D221" s="206"/>
      <c r="E221" s="131"/>
      <c r="F221" s="202"/>
      <c r="G221" s="199"/>
      <c r="H221" s="573"/>
    </row>
    <row r="222" spans="2:8" x14ac:dyDescent="0.25">
      <c r="B222" s="572"/>
      <c r="C222" s="196"/>
      <c r="D222" s="206"/>
      <c r="E222" s="131"/>
      <c r="F222" s="202"/>
      <c r="G222" s="199"/>
      <c r="H222" s="573"/>
    </row>
    <row r="223" spans="2:8" x14ac:dyDescent="0.25">
      <c r="B223" s="572"/>
      <c r="C223" s="196"/>
      <c r="D223" s="206"/>
      <c r="E223" s="131"/>
      <c r="F223" s="202"/>
      <c r="G223" s="199"/>
      <c r="H223" s="573"/>
    </row>
    <row r="224" spans="2:8" x14ac:dyDescent="0.25">
      <c r="B224" s="572"/>
      <c r="C224" s="196"/>
      <c r="D224" s="206"/>
      <c r="E224" s="131"/>
      <c r="F224" s="202"/>
      <c r="G224" s="199"/>
      <c r="H224" s="573"/>
    </row>
    <row r="225" spans="2:8" x14ac:dyDescent="0.25">
      <c r="B225" s="572"/>
      <c r="C225" s="196"/>
      <c r="D225" s="206"/>
      <c r="E225" s="131"/>
      <c r="F225" s="202"/>
      <c r="G225" s="199"/>
      <c r="H225" s="573"/>
    </row>
    <row r="226" spans="2:8" x14ac:dyDescent="0.25">
      <c r="B226" s="572"/>
      <c r="C226" s="196"/>
      <c r="D226" s="206"/>
      <c r="E226" s="131"/>
      <c r="F226" s="202"/>
      <c r="G226" s="199"/>
      <c r="H226" s="573"/>
    </row>
    <row r="227" spans="2:8" x14ac:dyDescent="0.25">
      <c r="B227" s="572"/>
      <c r="C227" s="196"/>
      <c r="D227" s="206"/>
      <c r="E227" s="131"/>
      <c r="F227" s="202"/>
      <c r="G227" s="199"/>
      <c r="H227" s="573"/>
    </row>
    <row r="228" spans="2:8" x14ac:dyDescent="0.25">
      <c r="B228" s="572"/>
      <c r="C228" s="196"/>
      <c r="D228" s="206"/>
      <c r="E228" s="131"/>
      <c r="F228" s="202"/>
      <c r="G228" s="199"/>
      <c r="H228" s="573"/>
    </row>
    <row r="229" spans="2:8" x14ac:dyDescent="0.25">
      <c r="B229" s="572"/>
      <c r="C229" s="196"/>
      <c r="D229" s="206"/>
      <c r="E229" s="131"/>
      <c r="F229" s="202"/>
      <c r="G229" s="199"/>
      <c r="H229" s="573"/>
    </row>
    <row r="230" spans="2:8" x14ac:dyDescent="0.25">
      <c r="B230" s="572"/>
      <c r="C230" s="196"/>
      <c r="D230" s="206"/>
      <c r="E230" s="131"/>
      <c r="F230" s="202"/>
      <c r="G230" s="199"/>
      <c r="H230" s="573"/>
    </row>
    <row r="231" spans="2:8" x14ac:dyDescent="0.25">
      <c r="B231" s="572"/>
      <c r="C231" s="196"/>
      <c r="D231" s="206"/>
      <c r="E231" s="131"/>
      <c r="F231" s="202"/>
      <c r="G231" s="199"/>
      <c r="H231" s="573"/>
    </row>
    <row r="232" spans="2:8" x14ac:dyDescent="0.25">
      <c r="B232" s="572"/>
      <c r="C232" s="196"/>
      <c r="D232" s="206"/>
      <c r="E232" s="131"/>
      <c r="F232" s="202"/>
      <c r="G232" s="199"/>
      <c r="H232" s="573"/>
    </row>
    <row r="233" spans="2:8" x14ac:dyDescent="0.25">
      <c r="B233" s="572"/>
      <c r="C233" s="196"/>
      <c r="D233" s="206"/>
      <c r="E233" s="131"/>
      <c r="F233" s="202"/>
      <c r="G233" s="199"/>
      <c r="H233" s="573"/>
    </row>
    <row r="234" spans="2:8" x14ac:dyDescent="0.25">
      <c r="B234" s="572"/>
      <c r="C234" s="196"/>
      <c r="D234" s="206"/>
      <c r="E234" s="131"/>
      <c r="F234" s="202"/>
      <c r="G234" s="199"/>
      <c r="H234" s="573"/>
    </row>
    <row r="235" spans="2:8" x14ac:dyDescent="0.25">
      <c r="B235" s="572"/>
      <c r="C235" s="196"/>
      <c r="D235" s="206"/>
      <c r="E235" s="131"/>
      <c r="F235" s="202"/>
      <c r="G235" s="199"/>
      <c r="H235" s="573"/>
    </row>
    <row r="236" spans="2:8" x14ac:dyDescent="0.25">
      <c r="B236" s="572"/>
      <c r="C236" s="196"/>
      <c r="D236" s="206"/>
      <c r="E236" s="131"/>
      <c r="F236" s="202"/>
      <c r="G236" s="199"/>
      <c r="H236" s="573"/>
    </row>
    <row r="237" spans="2:8" x14ac:dyDescent="0.25">
      <c r="B237" s="572"/>
      <c r="C237" s="196"/>
      <c r="D237" s="206"/>
      <c r="E237" s="131"/>
      <c r="F237" s="202"/>
      <c r="G237" s="199"/>
      <c r="H237" s="573"/>
    </row>
    <row r="238" spans="2:8" x14ac:dyDescent="0.25">
      <c r="B238" s="572"/>
      <c r="C238" s="196"/>
      <c r="D238" s="206"/>
      <c r="E238" s="131"/>
      <c r="F238" s="202"/>
      <c r="G238" s="199"/>
      <c r="H238" s="573"/>
    </row>
    <row r="239" spans="2:8" x14ac:dyDescent="0.25">
      <c r="B239" s="572"/>
      <c r="C239" s="196"/>
      <c r="D239" s="206"/>
      <c r="E239" s="131"/>
      <c r="F239" s="202"/>
      <c r="G239" s="199"/>
      <c r="H239" s="573"/>
    </row>
    <row r="240" spans="2:8" x14ac:dyDescent="0.25">
      <c r="B240" s="572"/>
      <c r="C240" s="196"/>
      <c r="D240" s="206"/>
      <c r="E240" s="131"/>
      <c r="F240" s="202"/>
      <c r="G240" s="199"/>
      <c r="H240" s="194"/>
    </row>
    <row r="241" spans="2:8" x14ac:dyDescent="0.25">
      <c r="B241" s="572"/>
      <c r="C241" s="196"/>
      <c r="D241" s="206"/>
      <c r="E241" s="131"/>
      <c r="F241" s="202"/>
      <c r="G241" s="199"/>
      <c r="H241" s="194"/>
    </row>
    <row r="242" spans="2:8" x14ac:dyDescent="0.25">
      <c r="B242" s="572"/>
      <c r="C242" s="196"/>
      <c r="D242" s="206"/>
      <c r="E242" s="131"/>
      <c r="F242" s="202"/>
      <c r="G242" s="199"/>
      <c r="H242" s="194"/>
    </row>
    <row r="243" spans="2:8" x14ac:dyDescent="0.25">
      <c r="B243" s="572"/>
      <c r="C243" s="196"/>
      <c r="D243" s="206"/>
      <c r="E243" s="131"/>
      <c r="F243" s="202"/>
      <c r="G243" s="199"/>
      <c r="H243" s="194"/>
    </row>
    <row r="244" spans="2:8" x14ac:dyDescent="0.25">
      <c r="B244" s="572"/>
      <c r="C244" s="196"/>
      <c r="D244" s="206"/>
      <c r="E244" s="131"/>
      <c r="F244" s="202"/>
      <c r="G244" s="199"/>
      <c r="H244" s="194"/>
    </row>
    <row r="245" spans="2:8" x14ac:dyDescent="0.25">
      <c r="B245" s="572"/>
      <c r="C245" s="196"/>
      <c r="D245" s="206"/>
      <c r="E245" s="131"/>
      <c r="F245" s="202"/>
      <c r="G245" s="199"/>
      <c r="H245" s="194"/>
    </row>
    <row r="246" spans="2:8" x14ac:dyDescent="0.25">
      <c r="B246" s="572"/>
      <c r="C246" s="196"/>
      <c r="D246" s="206"/>
      <c r="E246" s="131"/>
      <c r="F246" s="202"/>
      <c r="G246" s="199"/>
      <c r="H246" s="194"/>
    </row>
    <row r="247" spans="2:8" x14ac:dyDescent="0.25">
      <c r="B247" s="572"/>
      <c r="C247" s="196"/>
      <c r="D247" s="206"/>
      <c r="E247" s="131"/>
      <c r="F247" s="202"/>
      <c r="G247" s="199"/>
      <c r="H247" s="194"/>
    </row>
    <row r="248" spans="2:8" x14ac:dyDescent="0.25">
      <c r="B248" s="572"/>
      <c r="C248" s="196"/>
      <c r="D248" s="206"/>
      <c r="E248" s="131"/>
      <c r="F248" s="202"/>
      <c r="G248" s="199"/>
      <c r="H248" s="194"/>
    </row>
    <row r="249" spans="2:8" x14ac:dyDescent="0.25">
      <c r="B249" s="572"/>
      <c r="C249" s="196"/>
      <c r="D249" s="206"/>
      <c r="E249" s="131"/>
      <c r="F249" s="202"/>
      <c r="G249" s="199"/>
      <c r="H249" s="194"/>
    </row>
    <row r="250" spans="2:8" x14ac:dyDescent="0.25">
      <c r="B250" s="572"/>
      <c r="C250" s="196"/>
      <c r="D250" s="206"/>
      <c r="E250" s="131"/>
      <c r="F250" s="202"/>
      <c r="G250" s="199"/>
      <c r="H250" s="194"/>
    </row>
    <row r="251" spans="2:8" x14ac:dyDescent="0.25">
      <c r="B251" s="572"/>
      <c r="C251" s="196"/>
      <c r="D251" s="206"/>
      <c r="E251" s="131"/>
      <c r="F251" s="202"/>
      <c r="G251" s="199"/>
      <c r="H251" s="194"/>
    </row>
    <row r="252" spans="2:8" ht="13.8" thickBot="1" x14ac:dyDescent="0.3">
      <c r="B252" s="572"/>
      <c r="C252" s="575"/>
      <c r="D252" s="576"/>
      <c r="E252" s="577"/>
      <c r="F252" s="15"/>
      <c r="G252" s="216"/>
      <c r="H252" s="217"/>
    </row>
    <row r="253" spans="2:8" x14ac:dyDescent="0.25">
      <c r="B253" s="45"/>
      <c r="C253" s="2"/>
      <c r="D253" s="578"/>
      <c r="E253" s="16"/>
      <c r="F253" s="3"/>
      <c r="G253" s="2"/>
      <c r="H253" s="321"/>
    </row>
    <row r="254" spans="2:8" x14ac:dyDescent="0.25">
      <c r="B254" s="46"/>
      <c r="C254" s="53"/>
      <c r="D254" s="579" t="s">
        <v>158</v>
      </c>
      <c r="E254" s="47"/>
      <c r="F254" s="48"/>
      <c r="G254" s="320"/>
      <c r="H254" s="322"/>
    </row>
    <row r="255" spans="2:8" ht="13.8" thickBot="1" x14ac:dyDescent="0.3">
      <c r="B255" s="49"/>
      <c r="C255" s="4"/>
      <c r="D255" s="580"/>
      <c r="E255" s="17"/>
      <c r="F255" s="5"/>
      <c r="G255" s="4"/>
      <c r="H255" s="292"/>
    </row>
    <row r="256" spans="2:8" x14ac:dyDescent="0.25">
      <c r="B256" s="50" t="s">
        <v>49</v>
      </c>
      <c r="C256" s="66" t="s">
        <v>42</v>
      </c>
      <c r="D256" s="581" t="s">
        <v>50</v>
      </c>
      <c r="E256" s="51" t="s">
        <v>51</v>
      </c>
      <c r="F256" s="52" t="s">
        <v>52</v>
      </c>
      <c r="G256" s="51" t="s">
        <v>53</v>
      </c>
      <c r="H256" s="54" t="s">
        <v>64</v>
      </c>
    </row>
    <row r="257" spans="2:8" ht="13.8" thickBot="1" x14ac:dyDescent="0.3">
      <c r="B257" s="59" t="s">
        <v>54</v>
      </c>
      <c r="C257" s="67" t="s">
        <v>43</v>
      </c>
      <c r="D257" s="582"/>
      <c r="E257" s="55"/>
      <c r="F257" s="56"/>
      <c r="G257" s="57"/>
      <c r="H257" s="58"/>
    </row>
    <row r="258" spans="2:8" x14ac:dyDescent="0.25">
      <c r="B258" s="45"/>
      <c r="C258" s="2"/>
      <c r="D258" s="578"/>
      <c r="E258" s="16"/>
      <c r="F258" s="3"/>
      <c r="G258" s="2"/>
      <c r="H258" s="321"/>
    </row>
    <row r="259" spans="2:8" x14ac:dyDescent="0.25">
      <c r="B259" s="46"/>
      <c r="C259" s="53"/>
      <c r="D259" s="579" t="s">
        <v>156</v>
      </c>
      <c r="E259" s="47"/>
      <c r="F259" s="48"/>
      <c r="G259" s="320"/>
      <c r="H259" s="322"/>
    </row>
    <row r="260" spans="2:8" ht="13.8" thickBot="1" x14ac:dyDescent="0.3">
      <c r="B260" s="49"/>
      <c r="C260" s="4"/>
      <c r="D260" s="580"/>
      <c r="E260" s="17"/>
      <c r="F260" s="5"/>
      <c r="G260" s="4"/>
      <c r="H260" s="292"/>
    </row>
    <row r="261" spans="2:8" ht="13.8" thickBot="1" x14ac:dyDescent="0.3">
      <c r="B261" s="594"/>
      <c r="C261" s="209"/>
      <c r="D261" s="595"/>
      <c r="E261" s="190"/>
      <c r="F261" s="596"/>
      <c r="G261" s="210"/>
      <c r="H261" s="192"/>
    </row>
    <row r="262" spans="2:8" ht="26.4" x14ac:dyDescent="0.25">
      <c r="B262" s="522" t="s">
        <v>61</v>
      </c>
      <c r="C262" s="523"/>
      <c r="D262" s="524" t="s">
        <v>486</v>
      </c>
      <c r="E262" s="525"/>
      <c r="F262" s="525"/>
      <c r="G262" s="526"/>
      <c r="H262" s="527"/>
    </row>
    <row r="263" spans="2:8" x14ac:dyDescent="0.25">
      <c r="B263" s="528"/>
      <c r="C263" s="529"/>
      <c r="D263" s="530" t="s">
        <v>243</v>
      </c>
      <c r="E263" s="531"/>
      <c r="F263" s="531"/>
      <c r="G263" s="532"/>
      <c r="H263" s="533"/>
    </row>
    <row r="264" spans="2:8" x14ac:dyDescent="0.25">
      <c r="B264" s="528"/>
      <c r="C264" s="529"/>
      <c r="D264" s="534"/>
      <c r="E264" s="531"/>
      <c r="F264" s="531"/>
      <c r="G264" s="532"/>
      <c r="H264" s="533"/>
    </row>
    <row r="265" spans="2:8" x14ac:dyDescent="0.25">
      <c r="B265" s="535" t="s">
        <v>107</v>
      </c>
      <c r="C265" s="536"/>
      <c r="D265" s="537" t="s">
        <v>201</v>
      </c>
      <c r="E265" s="352"/>
      <c r="F265" s="371"/>
      <c r="G265" s="372"/>
      <c r="H265" s="538"/>
    </row>
    <row r="266" spans="2:8" x14ac:dyDescent="0.25">
      <c r="B266" s="354" t="s">
        <v>108</v>
      </c>
      <c r="C266" s="373"/>
      <c r="D266" s="521" t="s">
        <v>119</v>
      </c>
      <c r="E266" s="352"/>
      <c r="F266" s="371"/>
      <c r="G266" s="372"/>
      <c r="H266" s="375"/>
    </row>
    <row r="267" spans="2:8" x14ac:dyDescent="0.25">
      <c r="B267" s="354" t="s">
        <v>494</v>
      </c>
      <c r="C267" s="373"/>
      <c r="D267" s="374" t="s">
        <v>487</v>
      </c>
      <c r="E267" s="352" t="s">
        <v>47</v>
      </c>
      <c r="F267" s="371">
        <f>15*0.5*1</f>
        <v>7.5</v>
      </c>
      <c r="G267" s="372"/>
      <c r="H267" s="375"/>
    </row>
    <row r="268" spans="2:8" x14ac:dyDescent="0.25">
      <c r="B268" s="354" t="s">
        <v>495</v>
      </c>
      <c r="C268" s="373"/>
      <c r="D268" s="374" t="s">
        <v>488</v>
      </c>
      <c r="E268" s="420" t="s">
        <v>48</v>
      </c>
      <c r="F268" s="371">
        <f>17*1</f>
        <v>17</v>
      </c>
      <c r="G268" s="372"/>
      <c r="H268" s="375"/>
    </row>
    <row r="269" spans="2:8" x14ac:dyDescent="0.25">
      <c r="B269" s="354" t="s">
        <v>496</v>
      </c>
      <c r="C269" s="373"/>
      <c r="D269" s="374" t="s">
        <v>489</v>
      </c>
      <c r="E269" s="352" t="s">
        <v>47</v>
      </c>
      <c r="F269" s="371">
        <v>1</v>
      </c>
      <c r="G269" s="372"/>
      <c r="H269" s="375"/>
    </row>
    <row r="270" spans="2:8" x14ac:dyDescent="0.25">
      <c r="B270" s="354" t="s">
        <v>497</v>
      </c>
      <c r="C270" s="373"/>
      <c r="D270" s="374" t="s">
        <v>491</v>
      </c>
      <c r="E270" s="420" t="s">
        <v>48</v>
      </c>
      <c r="F270" s="371">
        <v>15</v>
      </c>
      <c r="G270" s="372"/>
      <c r="H270" s="375"/>
    </row>
    <row r="271" spans="2:8" x14ac:dyDescent="0.25">
      <c r="B271" s="354"/>
      <c r="C271" s="373"/>
      <c r="D271" s="374"/>
      <c r="E271" s="420"/>
      <c r="F271" s="371"/>
      <c r="G271" s="372"/>
      <c r="H271" s="375"/>
    </row>
    <row r="272" spans="2:8" x14ac:dyDescent="0.25">
      <c r="B272" s="354" t="s">
        <v>109</v>
      </c>
      <c r="C272" s="373"/>
      <c r="D272" s="521" t="s">
        <v>192</v>
      </c>
      <c r="E272" s="352"/>
      <c r="F272" s="371"/>
      <c r="G272" s="372"/>
      <c r="H272" s="376"/>
    </row>
    <row r="273" spans="2:8" x14ac:dyDescent="0.25">
      <c r="B273" s="354" t="s">
        <v>498</v>
      </c>
      <c r="C273" s="373"/>
      <c r="D273" s="374" t="s">
        <v>487</v>
      </c>
      <c r="E273" s="352" t="s">
        <v>47</v>
      </c>
      <c r="F273" s="371">
        <f>5*1*1</f>
        <v>5</v>
      </c>
      <c r="G273" s="372"/>
      <c r="H273" s="376"/>
    </row>
    <row r="274" spans="2:8" x14ac:dyDescent="0.25">
      <c r="B274" s="354" t="s">
        <v>499</v>
      </c>
      <c r="C274" s="373"/>
      <c r="D274" s="374" t="s">
        <v>488</v>
      </c>
      <c r="E274" s="420" t="s">
        <v>48</v>
      </c>
      <c r="F274" s="371">
        <f>12*5</f>
        <v>60</v>
      </c>
      <c r="G274" s="372"/>
      <c r="H274" s="376"/>
    </row>
    <row r="275" spans="2:8" x14ac:dyDescent="0.25">
      <c r="B275" s="354" t="s">
        <v>500</v>
      </c>
      <c r="C275" s="373"/>
      <c r="D275" s="374" t="s">
        <v>489</v>
      </c>
      <c r="E275" s="352" t="s">
        <v>47</v>
      </c>
      <c r="F275" s="371">
        <v>3</v>
      </c>
      <c r="G275" s="372"/>
      <c r="H275" s="376"/>
    </row>
    <row r="276" spans="2:8" x14ac:dyDescent="0.25">
      <c r="B276" s="354" t="s">
        <v>501</v>
      </c>
      <c r="C276" s="373"/>
      <c r="D276" s="374" t="s">
        <v>491</v>
      </c>
      <c r="E276" s="420" t="s">
        <v>48</v>
      </c>
      <c r="F276" s="371">
        <v>5</v>
      </c>
      <c r="G276" s="372"/>
      <c r="H276" s="376"/>
    </row>
    <row r="277" spans="2:8" x14ac:dyDescent="0.25">
      <c r="B277" s="354"/>
      <c r="C277" s="373"/>
      <c r="D277" s="374"/>
      <c r="E277" s="420"/>
      <c r="F277" s="371"/>
      <c r="G277" s="372"/>
      <c r="H277" s="376"/>
    </row>
    <row r="278" spans="2:8" x14ac:dyDescent="0.25">
      <c r="B278" s="354" t="s">
        <v>110</v>
      </c>
      <c r="C278" s="373"/>
      <c r="D278" s="374" t="s">
        <v>193</v>
      </c>
      <c r="E278" s="352" t="s">
        <v>66</v>
      </c>
      <c r="F278" s="371">
        <v>8</v>
      </c>
      <c r="G278" s="372"/>
      <c r="H278" s="376"/>
    </row>
    <row r="279" spans="2:8" x14ac:dyDescent="0.25">
      <c r="B279" s="354"/>
      <c r="C279" s="373"/>
      <c r="D279" s="374"/>
      <c r="E279" s="352"/>
      <c r="F279" s="371"/>
      <c r="G279" s="372"/>
      <c r="H279" s="376"/>
    </row>
    <row r="280" spans="2:8" x14ac:dyDescent="0.25">
      <c r="B280" s="354" t="s">
        <v>111</v>
      </c>
      <c r="C280" s="373"/>
      <c r="D280" s="521" t="s">
        <v>490</v>
      </c>
      <c r="E280" s="355"/>
      <c r="F280" s="371"/>
      <c r="G280" s="372"/>
      <c r="H280" s="376"/>
    </row>
    <row r="281" spans="2:8" x14ac:dyDescent="0.25">
      <c r="B281" s="354" t="s">
        <v>502</v>
      </c>
      <c r="C281" s="373"/>
      <c r="D281" s="374" t="s">
        <v>487</v>
      </c>
      <c r="E281" s="352" t="s">
        <v>47</v>
      </c>
      <c r="F281" s="371">
        <f>100*0.08</f>
        <v>8</v>
      </c>
      <c r="G281" s="372"/>
      <c r="H281" s="376"/>
    </row>
    <row r="282" spans="2:8" x14ac:dyDescent="0.25">
      <c r="B282" s="354" t="s">
        <v>503</v>
      </c>
      <c r="C282" s="373"/>
      <c r="D282" s="374" t="s">
        <v>488</v>
      </c>
      <c r="E282" s="420" t="s">
        <v>48</v>
      </c>
      <c r="F282" s="371">
        <f>200*0.8</f>
        <v>160</v>
      </c>
      <c r="G282" s="372"/>
      <c r="H282" s="376"/>
    </row>
    <row r="283" spans="2:8" x14ac:dyDescent="0.25">
      <c r="B283" s="354" t="s">
        <v>504</v>
      </c>
      <c r="C283" s="373"/>
      <c r="D283" s="374" t="s">
        <v>489</v>
      </c>
      <c r="E283" s="352" t="s">
        <v>47</v>
      </c>
      <c r="F283" s="371">
        <v>8</v>
      </c>
      <c r="G283" s="372"/>
      <c r="H283" s="376"/>
    </row>
    <row r="284" spans="2:8" x14ac:dyDescent="0.25">
      <c r="B284" s="354" t="s">
        <v>505</v>
      </c>
      <c r="C284" s="373"/>
      <c r="D284" s="374" t="s">
        <v>491</v>
      </c>
      <c r="E284" s="420" t="s">
        <v>48</v>
      </c>
      <c r="F284" s="371">
        <v>100</v>
      </c>
      <c r="G284" s="372"/>
      <c r="H284" s="376"/>
    </row>
    <row r="285" spans="2:8" x14ac:dyDescent="0.25">
      <c r="B285" s="354"/>
      <c r="C285" s="373"/>
      <c r="D285" s="374"/>
      <c r="E285" s="420"/>
      <c r="F285" s="371"/>
      <c r="G285" s="372"/>
      <c r="H285" s="376"/>
    </row>
    <row r="286" spans="2:8" x14ac:dyDescent="0.25">
      <c r="B286" s="354" t="s">
        <v>112</v>
      </c>
      <c r="C286" s="373"/>
      <c r="D286" s="521" t="s">
        <v>492</v>
      </c>
      <c r="E286" s="420"/>
      <c r="F286" s="371"/>
      <c r="G286" s="372"/>
      <c r="H286" s="376"/>
    </row>
    <row r="287" spans="2:8" x14ac:dyDescent="0.25">
      <c r="B287" s="354" t="s">
        <v>506</v>
      </c>
      <c r="C287" s="373"/>
      <c r="D287" s="374" t="s">
        <v>487</v>
      </c>
      <c r="E287" s="352" t="s">
        <v>47</v>
      </c>
      <c r="F287" s="371">
        <v>1</v>
      </c>
      <c r="G287" s="372"/>
      <c r="H287" s="376"/>
    </row>
    <row r="288" spans="2:8" x14ac:dyDescent="0.25">
      <c r="B288" s="354" t="s">
        <v>507</v>
      </c>
      <c r="C288" s="373"/>
      <c r="D288" s="374" t="s">
        <v>488</v>
      </c>
      <c r="E288" s="420" t="s">
        <v>48</v>
      </c>
      <c r="F288" s="371">
        <v>2</v>
      </c>
      <c r="G288" s="372"/>
      <c r="H288" s="376"/>
    </row>
    <row r="289" spans="2:8" x14ac:dyDescent="0.25">
      <c r="B289" s="354" t="s">
        <v>508</v>
      </c>
      <c r="C289" s="373"/>
      <c r="D289" s="374" t="s">
        <v>493</v>
      </c>
      <c r="E289" s="352" t="s">
        <v>47</v>
      </c>
      <c r="F289" s="371">
        <v>2</v>
      </c>
      <c r="G289" s="372"/>
      <c r="H289" s="376"/>
    </row>
    <row r="290" spans="2:8" x14ac:dyDescent="0.25">
      <c r="B290" s="354" t="s">
        <v>509</v>
      </c>
      <c r="C290" s="373"/>
      <c r="D290" s="374" t="s">
        <v>491</v>
      </c>
      <c r="E290" s="420" t="s">
        <v>48</v>
      </c>
      <c r="F290" s="371">
        <v>12</v>
      </c>
      <c r="G290" s="372"/>
      <c r="H290" s="376"/>
    </row>
    <row r="291" spans="2:8" x14ac:dyDescent="0.25">
      <c r="B291" s="354"/>
      <c r="C291" s="373"/>
      <c r="D291" s="374"/>
      <c r="E291" s="420"/>
      <c r="F291" s="371"/>
      <c r="G291" s="372"/>
      <c r="H291" s="376"/>
    </row>
    <row r="292" spans="2:8" ht="26.4" x14ac:dyDescent="0.25">
      <c r="B292" s="354" t="s">
        <v>113</v>
      </c>
      <c r="C292" s="373"/>
      <c r="D292" s="521" t="s">
        <v>518</v>
      </c>
      <c r="E292" s="420"/>
      <c r="F292" s="371"/>
      <c r="G292" s="372"/>
      <c r="H292" s="376"/>
    </row>
    <row r="293" spans="2:8" x14ac:dyDescent="0.25">
      <c r="B293" s="354" t="s">
        <v>510</v>
      </c>
      <c r="C293" s="373"/>
      <c r="D293" s="374" t="s">
        <v>487</v>
      </c>
      <c r="E293" s="352" t="s">
        <v>47</v>
      </c>
      <c r="F293" s="371">
        <v>45</v>
      </c>
      <c r="G293" s="372"/>
      <c r="H293" s="376"/>
    </row>
    <row r="294" spans="2:8" x14ac:dyDescent="0.25">
      <c r="B294" s="354" t="s">
        <v>511</v>
      </c>
      <c r="C294" s="373"/>
      <c r="D294" s="374" t="s">
        <v>488</v>
      </c>
      <c r="E294" s="420" t="s">
        <v>48</v>
      </c>
      <c r="F294" s="371">
        <f>400*0.15</f>
        <v>60</v>
      </c>
      <c r="G294" s="372"/>
      <c r="H294" s="376"/>
    </row>
    <row r="295" spans="2:8" x14ac:dyDescent="0.25">
      <c r="B295" s="354" t="s">
        <v>512</v>
      </c>
      <c r="C295" s="373"/>
      <c r="D295" s="374" t="s">
        <v>489</v>
      </c>
      <c r="E295" s="352" t="s">
        <v>47</v>
      </c>
      <c r="F295" s="371">
        <v>30</v>
      </c>
      <c r="G295" s="372"/>
      <c r="H295" s="376"/>
    </row>
    <row r="296" spans="2:8" x14ac:dyDescent="0.25">
      <c r="B296" s="354" t="s">
        <v>513</v>
      </c>
      <c r="C296" s="373"/>
      <c r="D296" s="374" t="s">
        <v>574</v>
      </c>
      <c r="E296" s="420" t="s">
        <v>48</v>
      </c>
      <c r="F296" s="371">
        <f>31+8+13+80+12+5+8</f>
        <v>157</v>
      </c>
      <c r="G296" s="372"/>
      <c r="H296" s="376"/>
    </row>
    <row r="297" spans="2:8" x14ac:dyDescent="0.25">
      <c r="B297" s="354" t="s">
        <v>514</v>
      </c>
      <c r="C297" s="373"/>
      <c r="D297" s="374" t="s">
        <v>516</v>
      </c>
      <c r="E297" s="420" t="s">
        <v>48</v>
      </c>
      <c r="F297" s="371">
        <f>F296</f>
        <v>157</v>
      </c>
      <c r="G297" s="372"/>
      <c r="H297" s="376"/>
    </row>
    <row r="298" spans="2:8" x14ac:dyDescent="0.25">
      <c r="B298" s="354" t="s">
        <v>515</v>
      </c>
      <c r="C298" s="373"/>
      <c r="D298" s="374" t="s">
        <v>517</v>
      </c>
      <c r="E298" s="420" t="s">
        <v>48</v>
      </c>
      <c r="F298" s="371">
        <f>F296</f>
        <v>157</v>
      </c>
      <c r="G298" s="372"/>
      <c r="H298" s="376"/>
    </row>
    <row r="299" spans="2:8" x14ac:dyDescent="0.25">
      <c r="B299" s="354"/>
      <c r="C299" s="373"/>
      <c r="D299" s="374"/>
      <c r="E299" s="420"/>
      <c r="F299" s="371"/>
      <c r="G299" s="372"/>
      <c r="H299" s="376"/>
    </row>
    <row r="300" spans="2:8" ht="26.4" x14ac:dyDescent="0.25">
      <c r="B300" s="354" t="s">
        <v>114</v>
      </c>
      <c r="C300" s="373"/>
      <c r="D300" s="521" t="s">
        <v>525</v>
      </c>
      <c r="E300" s="420"/>
      <c r="F300" s="371"/>
      <c r="G300" s="372"/>
      <c r="H300" s="376"/>
    </row>
    <row r="301" spans="2:8" x14ac:dyDescent="0.25">
      <c r="B301" s="354" t="s">
        <v>519</v>
      </c>
      <c r="C301" s="373"/>
      <c r="D301" s="374" t="s">
        <v>487</v>
      </c>
      <c r="E301" s="352" t="s">
        <v>47</v>
      </c>
      <c r="F301" s="371">
        <v>45</v>
      </c>
      <c r="G301" s="372"/>
      <c r="H301" s="376"/>
    </row>
    <row r="302" spans="2:8" x14ac:dyDescent="0.25">
      <c r="B302" s="354" t="s">
        <v>520</v>
      </c>
      <c r="C302" s="373"/>
      <c r="D302" s="374" t="s">
        <v>488</v>
      </c>
      <c r="E302" s="420" t="s">
        <v>48</v>
      </c>
      <c r="F302" s="371">
        <f>600*0.15</f>
        <v>90</v>
      </c>
      <c r="G302" s="372"/>
      <c r="H302" s="376"/>
    </row>
    <row r="303" spans="2:8" x14ac:dyDescent="0.25">
      <c r="B303" s="354" t="s">
        <v>521</v>
      </c>
      <c r="C303" s="373"/>
      <c r="D303" s="374" t="s">
        <v>489</v>
      </c>
      <c r="E303" s="352" t="s">
        <v>47</v>
      </c>
      <c r="F303" s="371">
        <v>45</v>
      </c>
      <c r="G303" s="372"/>
      <c r="H303" s="376"/>
    </row>
    <row r="304" spans="2:8" x14ac:dyDescent="0.25">
      <c r="B304" s="354" t="s">
        <v>522</v>
      </c>
      <c r="C304" s="373"/>
      <c r="D304" s="374" t="s">
        <v>574</v>
      </c>
      <c r="E304" s="420" t="s">
        <v>48</v>
      </c>
      <c r="F304" s="371">
        <f>12+13+31+133+20</f>
        <v>209</v>
      </c>
      <c r="G304" s="372"/>
      <c r="H304" s="376"/>
    </row>
    <row r="305" spans="2:8" x14ac:dyDescent="0.25">
      <c r="B305" s="354" t="s">
        <v>523</v>
      </c>
      <c r="C305" s="373"/>
      <c r="D305" s="374" t="s">
        <v>516</v>
      </c>
      <c r="E305" s="420" t="s">
        <v>48</v>
      </c>
      <c r="F305" s="371">
        <f>F304</f>
        <v>209</v>
      </c>
      <c r="G305" s="372"/>
      <c r="H305" s="376"/>
    </row>
    <row r="306" spans="2:8" x14ac:dyDescent="0.25">
      <c r="B306" s="354" t="s">
        <v>524</v>
      </c>
      <c r="C306" s="373"/>
      <c r="D306" s="374" t="s">
        <v>526</v>
      </c>
      <c r="E306" s="420" t="s">
        <v>48</v>
      </c>
      <c r="F306" s="371">
        <f>F304</f>
        <v>209</v>
      </c>
      <c r="G306" s="372"/>
      <c r="H306" s="376"/>
    </row>
    <row r="307" spans="2:8" x14ac:dyDescent="0.25">
      <c r="B307" s="354"/>
      <c r="C307" s="373"/>
      <c r="D307" s="382"/>
      <c r="E307" s="355"/>
      <c r="F307" s="371"/>
      <c r="G307" s="372"/>
      <c r="H307" s="376"/>
    </row>
    <row r="308" spans="2:8" x14ac:dyDescent="0.25">
      <c r="B308" s="354" t="s">
        <v>115</v>
      </c>
      <c r="C308" s="373"/>
      <c r="D308" s="521" t="s">
        <v>531</v>
      </c>
      <c r="E308" s="420"/>
      <c r="F308" s="371"/>
      <c r="G308" s="372"/>
      <c r="H308" s="376"/>
    </row>
    <row r="309" spans="2:8" x14ac:dyDescent="0.25">
      <c r="B309" s="354" t="s">
        <v>527</v>
      </c>
      <c r="C309" s="373"/>
      <c r="D309" s="374" t="s">
        <v>487</v>
      </c>
      <c r="E309" s="352" t="s">
        <v>47</v>
      </c>
      <c r="F309" s="371">
        <v>1</v>
      </c>
      <c r="G309" s="372"/>
      <c r="H309" s="376"/>
    </row>
    <row r="310" spans="2:8" x14ac:dyDescent="0.25">
      <c r="B310" s="354" t="s">
        <v>528</v>
      </c>
      <c r="C310" s="373"/>
      <c r="D310" s="374" t="s">
        <v>488</v>
      </c>
      <c r="E310" s="420" t="s">
        <v>48</v>
      </c>
      <c r="F310" s="371">
        <v>2</v>
      </c>
      <c r="G310" s="539"/>
      <c r="H310" s="540"/>
    </row>
    <row r="311" spans="2:8" x14ac:dyDescent="0.25">
      <c r="B311" s="354" t="s">
        <v>529</v>
      </c>
      <c r="C311" s="373"/>
      <c r="D311" s="374" t="s">
        <v>493</v>
      </c>
      <c r="E311" s="352" t="s">
        <v>47</v>
      </c>
      <c r="F311" s="371">
        <v>2</v>
      </c>
      <c r="G311" s="539"/>
      <c r="H311" s="540"/>
    </row>
    <row r="312" spans="2:8" x14ac:dyDescent="0.25">
      <c r="B312" s="354" t="s">
        <v>530</v>
      </c>
      <c r="C312" s="373"/>
      <c r="D312" s="374" t="s">
        <v>491</v>
      </c>
      <c r="E312" s="420" t="s">
        <v>48</v>
      </c>
      <c r="F312" s="371">
        <v>12</v>
      </c>
      <c r="G312" s="539"/>
      <c r="H312" s="540"/>
    </row>
    <row r="313" spans="2:8" x14ac:dyDescent="0.25">
      <c r="B313" s="419"/>
      <c r="C313" s="391"/>
      <c r="D313" s="392"/>
      <c r="E313" s="352"/>
      <c r="F313" s="450"/>
      <c r="G313" s="415"/>
      <c r="H313" s="416"/>
    </row>
    <row r="314" spans="2:8" x14ac:dyDescent="0.25">
      <c r="B314" s="419"/>
      <c r="C314" s="391"/>
      <c r="D314" s="392"/>
      <c r="E314" s="352"/>
      <c r="F314" s="450"/>
      <c r="G314" s="415"/>
      <c r="H314" s="416"/>
    </row>
    <row r="315" spans="2:8" x14ac:dyDescent="0.25">
      <c r="B315" s="419"/>
      <c r="C315" s="391"/>
      <c r="D315" s="392"/>
      <c r="E315" s="352"/>
      <c r="F315" s="450"/>
      <c r="G315" s="415"/>
      <c r="H315" s="416"/>
    </row>
    <row r="316" spans="2:8" x14ac:dyDescent="0.25">
      <c r="B316" s="419"/>
      <c r="C316" s="391"/>
      <c r="D316" s="452"/>
      <c r="E316" s="352"/>
      <c r="F316" s="450"/>
      <c r="G316" s="415"/>
      <c r="H316" s="416"/>
    </row>
    <row r="317" spans="2:8" x14ac:dyDescent="0.25">
      <c r="B317" s="419"/>
      <c r="C317" s="391"/>
      <c r="D317" s="392"/>
      <c r="E317" s="352"/>
      <c r="F317" s="450"/>
      <c r="G317" s="415"/>
      <c r="H317" s="416"/>
    </row>
    <row r="318" spans="2:8" x14ac:dyDescent="0.25">
      <c r="B318" s="419"/>
      <c r="C318" s="391"/>
      <c r="D318" s="392"/>
      <c r="E318" s="352"/>
      <c r="F318" s="450"/>
      <c r="G318" s="415"/>
      <c r="H318" s="416"/>
    </row>
    <row r="319" spans="2:8" x14ac:dyDescent="0.25">
      <c r="B319" s="419"/>
      <c r="C319" s="391"/>
      <c r="D319" s="392"/>
      <c r="E319" s="352"/>
      <c r="F319" s="450"/>
      <c r="G319" s="415"/>
      <c r="H319" s="416"/>
    </row>
    <row r="320" spans="2:8" x14ac:dyDescent="0.25">
      <c r="B320" s="419"/>
      <c r="C320" s="391"/>
      <c r="D320" s="392"/>
      <c r="E320" s="352"/>
      <c r="F320" s="450"/>
      <c r="G320" s="415"/>
      <c r="H320" s="416"/>
    </row>
    <row r="321" spans="2:8" x14ac:dyDescent="0.25">
      <c r="B321" s="419"/>
      <c r="C321" s="391"/>
      <c r="D321" s="451"/>
      <c r="E321" s="352"/>
      <c r="F321" s="453"/>
      <c r="G321" s="415"/>
      <c r="H321" s="416"/>
    </row>
    <row r="322" spans="2:8" ht="13.8" thickBot="1" x14ac:dyDescent="0.3">
      <c r="B322" s="419"/>
      <c r="C322" s="391"/>
      <c r="D322" s="449"/>
      <c r="E322" s="352"/>
      <c r="F322" s="453"/>
      <c r="G322" s="415"/>
      <c r="H322" s="416"/>
    </row>
    <row r="323" spans="2:8" x14ac:dyDescent="0.25">
      <c r="B323" s="428"/>
      <c r="C323" s="429"/>
      <c r="D323" s="430"/>
      <c r="E323" s="431"/>
      <c r="F323" s="432"/>
      <c r="G323" s="429"/>
      <c r="H323" s="433"/>
    </row>
    <row r="324" spans="2:8" x14ac:dyDescent="0.25">
      <c r="B324" s="434"/>
      <c r="C324" s="435"/>
      <c r="D324" s="436" t="s">
        <v>158</v>
      </c>
      <c r="E324" s="437"/>
      <c r="F324" s="438"/>
      <c r="G324" s="439"/>
      <c r="H324" s="440"/>
    </row>
    <row r="325" spans="2:8" ht="13.8" thickBot="1" x14ac:dyDescent="0.3">
      <c r="B325" s="441"/>
      <c r="C325" s="442"/>
      <c r="D325" s="443"/>
      <c r="E325" s="444"/>
      <c r="F325" s="445"/>
      <c r="G325" s="442"/>
      <c r="H325" s="384"/>
    </row>
    <row r="326" spans="2:8" x14ac:dyDescent="0.25">
      <c r="B326" s="358" t="s">
        <v>49</v>
      </c>
      <c r="C326" s="359" t="s">
        <v>42</v>
      </c>
      <c r="D326" s="394" t="s">
        <v>50</v>
      </c>
      <c r="E326" s="360" t="s">
        <v>51</v>
      </c>
      <c r="F326" s="361" t="s">
        <v>52</v>
      </c>
      <c r="G326" s="360" t="s">
        <v>53</v>
      </c>
      <c r="H326" s="362" t="s">
        <v>64</v>
      </c>
    </row>
    <row r="327" spans="2:8" ht="13.8" thickBot="1" x14ac:dyDescent="0.3">
      <c r="B327" s="363" t="s">
        <v>54</v>
      </c>
      <c r="C327" s="364" t="s">
        <v>43</v>
      </c>
      <c r="D327" s="395"/>
      <c r="E327" s="365"/>
      <c r="F327" s="366"/>
      <c r="G327" s="367"/>
      <c r="H327" s="368"/>
    </row>
    <row r="328" spans="2:8" x14ac:dyDescent="0.25">
      <c r="B328" s="428"/>
      <c r="C328" s="429"/>
      <c r="D328" s="430"/>
      <c r="E328" s="431"/>
      <c r="F328" s="432"/>
      <c r="G328" s="429"/>
      <c r="H328" s="433"/>
    </row>
    <row r="329" spans="2:8" x14ac:dyDescent="0.25">
      <c r="B329" s="434"/>
      <c r="C329" s="435"/>
      <c r="D329" s="436" t="s">
        <v>156</v>
      </c>
      <c r="E329" s="437"/>
      <c r="F329" s="438"/>
      <c r="G329" s="439"/>
      <c r="H329" s="440"/>
    </row>
    <row r="330" spans="2:8" ht="13.8" thickBot="1" x14ac:dyDescent="0.3">
      <c r="B330" s="441"/>
      <c r="C330" s="442"/>
      <c r="D330" s="443"/>
      <c r="E330" s="444"/>
      <c r="F330" s="445"/>
      <c r="G330" s="442"/>
      <c r="H330" s="384"/>
    </row>
    <row r="331" spans="2:8" x14ac:dyDescent="0.25">
      <c r="B331" s="556"/>
      <c r="C331" s="408"/>
      <c r="D331" s="557"/>
      <c r="E331" s="388"/>
      <c r="F331" s="388"/>
      <c r="G331" s="411"/>
      <c r="H331" s="553"/>
    </row>
    <row r="332" spans="2:8" x14ac:dyDescent="0.25">
      <c r="B332" s="542"/>
      <c r="C332" s="543"/>
      <c r="D332" s="544" t="s">
        <v>444</v>
      </c>
      <c r="E332" s="531"/>
      <c r="F332" s="531"/>
      <c r="G332" s="532"/>
      <c r="H332" s="545"/>
    </row>
    <row r="333" spans="2:8" x14ac:dyDescent="0.25">
      <c r="B333" s="542"/>
      <c r="C333" s="543"/>
      <c r="D333" s="546"/>
      <c r="E333" s="531"/>
      <c r="F333" s="531"/>
      <c r="G333" s="532"/>
      <c r="H333" s="545"/>
    </row>
    <row r="334" spans="2:8" ht="39.6" x14ac:dyDescent="0.25">
      <c r="B334" s="354" t="s">
        <v>532</v>
      </c>
      <c r="C334" s="373"/>
      <c r="D334" s="521" t="s">
        <v>533</v>
      </c>
      <c r="E334" s="420" t="s">
        <v>48</v>
      </c>
      <c r="F334" s="371">
        <v>220</v>
      </c>
      <c r="G334" s="532"/>
      <c r="H334" s="545"/>
    </row>
    <row r="335" spans="2:8" x14ac:dyDescent="0.25">
      <c r="B335" s="354"/>
      <c r="C335" s="373"/>
      <c r="D335" s="374"/>
      <c r="E335" s="352"/>
      <c r="F335" s="371"/>
      <c r="G335" s="532"/>
      <c r="H335" s="545"/>
    </row>
    <row r="336" spans="2:8" x14ac:dyDescent="0.25">
      <c r="B336" s="354" t="s">
        <v>535</v>
      </c>
      <c r="C336" s="373"/>
      <c r="D336" s="521" t="s">
        <v>534</v>
      </c>
      <c r="E336" s="420"/>
      <c r="F336" s="371"/>
      <c r="G336" s="372"/>
      <c r="H336" s="520"/>
    </row>
    <row r="337" spans="2:8" x14ac:dyDescent="0.25">
      <c r="B337" s="354" t="s">
        <v>536</v>
      </c>
      <c r="C337" s="373"/>
      <c r="D337" s="374" t="s">
        <v>537</v>
      </c>
      <c r="E337" s="352" t="s">
        <v>66</v>
      </c>
      <c r="F337" s="371">
        <v>3</v>
      </c>
      <c r="G337" s="372"/>
      <c r="H337" s="375"/>
    </row>
    <row r="338" spans="2:8" x14ac:dyDescent="0.25">
      <c r="B338" s="354" t="s">
        <v>538</v>
      </c>
      <c r="C338" s="373"/>
      <c r="D338" s="374" t="s">
        <v>548</v>
      </c>
      <c r="E338" s="352" t="s">
        <v>66</v>
      </c>
      <c r="F338" s="371">
        <v>1</v>
      </c>
      <c r="G338" s="372"/>
      <c r="H338" s="376"/>
    </row>
    <row r="339" spans="2:8" x14ac:dyDescent="0.25">
      <c r="B339" s="354" t="s">
        <v>539</v>
      </c>
      <c r="C339" s="373"/>
      <c r="D339" s="374" t="s">
        <v>549</v>
      </c>
      <c r="E339" s="352" t="s">
        <v>66</v>
      </c>
      <c r="F339" s="371">
        <v>2</v>
      </c>
      <c r="G339" s="372"/>
      <c r="H339" s="376"/>
    </row>
    <row r="340" spans="2:8" x14ac:dyDescent="0.25">
      <c r="B340" s="354" t="s">
        <v>540</v>
      </c>
      <c r="C340" s="373"/>
      <c r="D340" s="374" t="s">
        <v>550</v>
      </c>
      <c r="E340" s="352" t="s">
        <v>66</v>
      </c>
      <c r="F340" s="371">
        <v>3</v>
      </c>
      <c r="G340" s="372"/>
      <c r="H340" s="376"/>
    </row>
    <row r="341" spans="2:8" ht="26.4" x14ac:dyDescent="0.25">
      <c r="B341" s="354" t="s">
        <v>541</v>
      </c>
      <c r="C341" s="373"/>
      <c r="D341" s="374" t="s">
        <v>551</v>
      </c>
      <c r="E341" s="352" t="s">
        <v>66</v>
      </c>
      <c r="F341" s="371">
        <v>2</v>
      </c>
      <c r="G341" s="372"/>
      <c r="H341" s="376"/>
    </row>
    <row r="342" spans="2:8" x14ac:dyDescent="0.25">
      <c r="B342" s="354" t="s">
        <v>542</v>
      </c>
      <c r="C342" s="373"/>
      <c r="D342" s="374" t="s">
        <v>552</v>
      </c>
      <c r="E342" s="352" t="s">
        <v>66</v>
      </c>
      <c r="F342" s="371">
        <v>3</v>
      </c>
      <c r="G342" s="372"/>
      <c r="H342" s="376"/>
    </row>
    <row r="343" spans="2:8" x14ac:dyDescent="0.25">
      <c r="B343" s="354" t="s">
        <v>543</v>
      </c>
      <c r="C343" s="373"/>
      <c r="D343" s="374" t="s">
        <v>553</v>
      </c>
      <c r="E343" s="352" t="s">
        <v>66</v>
      </c>
      <c r="F343" s="371">
        <v>1</v>
      </c>
      <c r="G343" s="372"/>
      <c r="H343" s="376"/>
    </row>
    <row r="344" spans="2:8" x14ac:dyDescent="0.25">
      <c r="B344" s="354" t="s">
        <v>544</v>
      </c>
      <c r="C344" s="373"/>
      <c r="D344" s="374" t="s">
        <v>554</v>
      </c>
      <c r="E344" s="352" t="s">
        <v>66</v>
      </c>
      <c r="F344" s="371">
        <v>1</v>
      </c>
      <c r="G344" s="372"/>
      <c r="H344" s="376"/>
    </row>
    <row r="345" spans="2:8" ht="26.4" x14ac:dyDescent="0.25">
      <c r="B345" s="354" t="s">
        <v>545</v>
      </c>
      <c r="C345" s="373"/>
      <c r="D345" s="374" t="s">
        <v>555</v>
      </c>
      <c r="E345" s="352" t="s">
        <v>66</v>
      </c>
      <c r="F345" s="371">
        <v>6</v>
      </c>
      <c r="G345" s="372"/>
      <c r="H345" s="376"/>
    </row>
    <row r="346" spans="2:8" ht="26.4" x14ac:dyDescent="0.25">
      <c r="B346" s="354" t="s">
        <v>546</v>
      </c>
      <c r="C346" s="373"/>
      <c r="D346" s="374" t="s">
        <v>556</v>
      </c>
      <c r="E346" s="352" t="s">
        <v>66</v>
      </c>
      <c r="F346" s="371">
        <v>3</v>
      </c>
      <c r="G346" s="372"/>
      <c r="H346" s="376"/>
    </row>
    <row r="347" spans="2:8" ht="26.4" x14ac:dyDescent="0.25">
      <c r="B347" s="354" t="s">
        <v>547</v>
      </c>
      <c r="C347" s="373"/>
      <c r="D347" s="374" t="s">
        <v>557</v>
      </c>
      <c r="E347" s="352" t="s">
        <v>66</v>
      </c>
      <c r="F347" s="371">
        <v>1</v>
      </c>
      <c r="G347" s="372"/>
      <c r="H347" s="376"/>
    </row>
    <row r="348" spans="2:8" x14ac:dyDescent="0.25">
      <c r="B348" s="354"/>
      <c r="C348" s="373"/>
      <c r="D348" s="374"/>
      <c r="E348" s="352"/>
      <c r="F348" s="371"/>
      <c r="G348" s="372"/>
      <c r="H348" s="376"/>
    </row>
    <row r="349" spans="2:8" ht="26.4" x14ac:dyDescent="0.25">
      <c r="B349" s="354" t="s">
        <v>558</v>
      </c>
      <c r="C349" s="373"/>
      <c r="D349" s="521" t="s">
        <v>566</v>
      </c>
      <c r="E349" s="352"/>
      <c r="F349" s="371"/>
      <c r="G349" s="372"/>
      <c r="H349" s="376"/>
    </row>
    <row r="350" spans="2:8" ht="26.4" x14ac:dyDescent="0.25">
      <c r="B350" s="354" t="s">
        <v>559</v>
      </c>
      <c r="C350" s="373"/>
      <c r="D350" s="374" t="s">
        <v>567</v>
      </c>
      <c r="E350" s="352" t="s">
        <v>66</v>
      </c>
      <c r="F350" s="371">
        <v>4</v>
      </c>
      <c r="G350" s="372"/>
      <c r="H350" s="376"/>
    </row>
    <row r="351" spans="2:8" ht="26.4" x14ac:dyDescent="0.25">
      <c r="B351" s="354" t="s">
        <v>560</v>
      </c>
      <c r="C351" s="519"/>
      <c r="D351" s="374" t="s">
        <v>568</v>
      </c>
      <c r="E351" s="352" t="s">
        <v>66</v>
      </c>
      <c r="F351" s="371">
        <v>1</v>
      </c>
      <c r="G351" s="372"/>
      <c r="H351" s="376"/>
    </row>
    <row r="352" spans="2:8" x14ac:dyDescent="0.25">
      <c r="B352" s="354" t="s">
        <v>561</v>
      </c>
      <c r="C352" s="373"/>
      <c r="D352" s="374" t="s">
        <v>569</v>
      </c>
      <c r="E352" s="352" t="s">
        <v>66</v>
      </c>
      <c r="F352" s="371">
        <v>2</v>
      </c>
      <c r="G352" s="372"/>
      <c r="H352" s="376"/>
    </row>
    <row r="353" spans="2:8" ht="26.4" x14ac:dyDescent="0.25">
      <c r="B353" s="354" t="s">
        <v>562</v>
      </c>
      <c r="C353" s="373"/>
      <c r="D353" s="374" t="s">
        <v>570</v>
      </c>
      <c r="E353" s="352" t="s">
        <v>66</v>
      </c>
      <c r="F353" s="371">
        <v>1</v>
      </c>
      <c r="G353" s="372"/>
      <c r="H353" s="376"/>
    </row>
    <row r="354" spans="2:8" x14ac:dyDescent="0.25">
      <c r="B354" s="354" t="s">
        <v>563</v>
      </c>
      <c r="C354" s="373"/>
      <c r="D354" s="374" t="s">
        <v>571</v>
      </c>
      <c r="E354" s="352" t="s">
        <v>66</v>
      </c>
      <c r="F354" s="371">
        <v>1</v>
      </c>
      <c r="G354" s="372"/>
      <c r="H354" s="376"/>
    </row>
    <row r="355" spans="2:8" ht="26.4" x14ac:dyDescent="0.25">
      <c r="B355" s="354" t="s">
        <v>564</v>
      </c>
      <c r="C355" s="373"/>
      <c r="D355" s="374" t="s">
        <v>572</v>
      </c>
      <c r="E355" s="352" t="s">
        <v>66</v>
      </c>
      <c r="F355" s="379">
        <v>3</v>
      </c>
      <c r="G355" s="372"/>
      <c r="H355" s="376"/>
    </row>
    <row r="356" spans="2:8" ht="26.4" x14ac:dyDescent="0.25">
      <c r="B356" s="354" t="s">
        <v>565</v>
      </c>
      <c r="C356" s="373"/>
      <c r="D356" s="374" t="s">
        <v>573</v>
      </c>
      <c r="E356" s="352" t="s">
        <v>66</v>
      </c>
      <c r="F356" s="379">
        <v>2</v>
      </c>
      <c r="G356" s="372"/>
      <c r="H356" s="376"/>
    </row>
    <row r="357" spans="2:8" x14ac:dyDescent="0.25">
      <c r="B357" s="354"/>
      <c r="C357" s="547"/>
      <c r="D357" s="374"/>
      <c r="E357" s="352"/>
      <c r="F357" s="379"/>
      <c r="G357" s="372"/>
      <c r="H357" s="376"/>
    </row>
    <row r="358" spans="2:8" x14ac:dyDescent="0.25">
      <c r="B358" s="354"/>
      <c r="C358" s="380"/>
      <c r="D358" s="374"/>
      <c r="E358" s="352"/>
      <c r="F358" s="379"/>
      <c r="G358" s="539"/>
      <c r="H358" s="548"/>
    </row>
    <row r="359" spans="2:8" x14ac:dyDescent="0.25">
      <c r="B359" s="419"/>
      <c r="C359" s="464"/>
      <c r="D359" s="422"/>
      <c r="E359" s="355"/>
      <c r="F359" s="381"/>
      <c r="G359" s="462"/>
      <c r="H359" s="463"/>
    </row>
    <row r="360" spans="2:8" x14ac:dyDescent="0.25">
      <c r="B360" s="419"/>
      <c r="C360" s="464"/>
      <c r="D360" s="422"/>
      <c r="E360" s="355"/>
      <c r="F360" s="381"/>
      <c r="G360" s="462"/>
      <c r="H360" s="463"/>
    </row>
    <row r="361" spans="2:8" x14ac:dyDescent="0.25">
      <c r="B361" s="419"/>
      <c r="C361" s="464"/>
      <c r="D361" s="422"/>
      <c r="E361" s="355"/>
      <c r="F361" s="381"/>
      <c r="G361" s="462"/>
      <c r="H361" s="463"/>
    </row>
    <row r="362" spans="2:8" x14ac:dyDescent="0.25">
      <c r="B362" s="419"/>
      <c r="C362" s="464"/>
      <c r="D362" s="392"/>
      <c r="E362" s="371"/>
      <c r="F362" s="371"/>
      <c r="G362" s="462"/>
      <c r="H362" s="463"/>
    </row>
    <row r="363" spans="2:8" x14ac:dyDescent="0.25">
      <c r="B363" s="419"/>
      <c r="C363" s="464"/>
      <c r="D363" s="392"/>
      <c r="E363" s="371"/>
      <c r="F363" s="371"/>
      <c r="G363" s="462"/>
      <c r="H363" s="463"/>
    </row>
    <row r="364" spans="2:8" x14ac:dyDescent="0.25">
      <c r="B364" s="419"/>
      <c r="C364" s="464"/>
      <c r="D364" s="465"/>
      <c r="E364" s="355"/>
      <c r="F364" s="381"/>
      <c r="G364" s="355"/>
      <c r="H364" s="466"/>
    </row>
    <row r="365" spans="2:8" x14ac:dyDescent="0.25">
      <c r="B365" s="419"/>
      <c r="C365" s="464"/>
      <c r="D365" s="392"/>
      <c r="E365" s="355"/>
      <c r="F365" s="381"/>
      <c r="G365" s="355"/>
      <c r="H365" s="463"/>
    </row>
    <row r="366" spans="2:8" x14ac:dyDescent="0.25">
      <c r="B366" s="419"/>
      <c r="C366" s="464"/>
      <c r="D366" s="467"/>
      <c r="E366" s="355"/>
      <c r="F366" s="381"/>
      <c r="G366" s="355"/>
      <c r="H366" s="466"/>
    </row>
    <row r="367" spans="2:8" x14ac:dyDescent="0.25">
      <c r="B367" s="419"/>
      <c r="C367" s="464"/>
      <c r="D367" s="465"/>
      <c r="E367" s="355"/>
      <c r="F367" s="381"/>
      <c r="G367" s="355"/>
      <c r="H367" s="466"/>
    </row>
    <row r="368" spans="2:8" x14ac:dyDescent="0.25">
      <c r="B368" s="419"/>
      <c r="C368" s="464"/>
      <c r="D368" s="467"/>
      <c r="E368" s="355"/>
      <c r="F368" s="381"/>
      <c r="G368" s="355"/>
      <c r="H368" s="466"/>
    </row>
    <row r="369" spans="2:8" x14ac:dyDescent="0.25">
      <c r="B369" s="419"/>
      <c r="C369" s="464"/>
      <c r="D369" s="465"/>
      <c r="E369" s="355"/>
      <c r="F369" s="381"/>
      <c r="G369" s="355"/>
      <c r="H369" s="466"/>
    </row>
    <row r="370" spans="2:8" x14ac:dyDescent="0.25">
      <c r="B370" s="419"/>
      <c r="C370" s="464"/>
      <c r="D370" s="467"/>
      <c r="E370" s="355"/>
      <c r="F370" s="381"/>
      <c r="G370" s="355"/>
      <c r="H370" s="466"/>
    </row>
    <row r="371" spans="2:8" x14ac:dyDescent="0.25">
      <c r="B371" s="419"/>
      <c r="C371" s="464"/>
      <c r="D371" s="467"/>
      <c r="E371" s="355"/>
      <c r="F371" s="381"/>
      <c r="G371" s="355"/>
      <c r="H371" s="466"/>
    </row>
    <row r="372" spans="2:8" x14ac:dyDescent="0.25">
      <c r="B372" s="419"/>
      <c r="C372" s="464"/>
      <c r="D372" s="467"/>
      <c r="E372" s="355"/>
      <c r="F372" s="381"/>
      <c r="G372" s="355"/>
      <c r="H372" s="466"/>
    </row>
    <row r="373" spans="2:8" x14ac:dyDescent="0.25">
      <c r="B373" s="419"/>
      <c r="C373" s="464"/>
      <c r="D373" s="467"/>
      <c r="E373" s="355"/>
      <c r="F373" s="381"/>
      <c r="G373" s="355"/>
      <c r="H373" s="466"/>
    </row>
    <row r="374" spans="2:8" x14ac:dyDescent="0.25">
      <c r="B374" s="419"/>
      <c r="C374" s="464"/>
      <c r="D374" s="467"/>
      <c r="E374" s="355"/>
      <c r="F374" s="381"/>
      <c r="G374" s="355"/>
      <c r="H374" s="466"/>
    </row>
    <row r="375" spans="2:8" x14ac:dyDescent="0.25">
      <c r="B375" s="468"/>
      <c r="C375" s="469"/>
      <c r="D375" s="470"/>
      <c r="E375" s="383"/>
      <c r="F375" s="471"/>
      <c r="G375" s="383"/>
      <c r="H375" s="466"/>
    </row>
    <row r="376" spans="2:8" x14ac:dyDescent="0.25">
      <c r="B376" s="468"/>
      <c r="C376" s="469"/>
      <c r="D376" s="470"/>
      <c r="E376" s="383"/>
      <c r="F376" s="471"/>
      <c r="G376" s="383"/>
      <c r="H376" s="466"/>
    </row>
    <row r="377" spans="2:8" x14ac:dyDescent="0.25">
      <c r="B377" s="468"/>
      <c r="C377" s="469"/>
      <c r="D377" s="470"/>
      <c r="E377" s="383"/>
      <c r="F377" s="471"/>
      <c r="G377" s="383"/>
      <c r="H377" s="466"/>
    </row>
    <row r="378" spans="2:8" x14ac:dyDescent="0.25">
      <c r="B378" s="468"/>
      <c r="C378" s="469"/>
      <c r="D378" s="470"/>
      <c r="E378" s="383"/>
      <c r="F378" s="471"/>
      <c r="G378" s="383"/>
      <c r="H378" s="466"/>
    </row>
    <row r="379" spans="2:8" x14ac:dyDescent="0.25">
      <c r="B379" s="468"/>
      <c r="C379" s="469"/>
      <c r="D379" s="470"/>
      <c r="E379" s="383"/>
      <c r="F379" s="471"/>
      <c r="G379" s="383"/>
      <c r="H379" s="466"/>
    </row>
    <row r="380" spans="2:8" x14ac:dyDescent="0.25">
      <c r="B380" s="468"/>
      <c r="C380" s="469"/>
      <c r="D380" s="470"/>
      <c r="E380" s="383"/>
      <c r="F380" s="471"/>
      <c r="G380" s="383"/>
      <c r="H380" s="466"/>
    </row>
    <row r="381" spans="2:8" x14ac:dyDescent="0.25">
      <c r="B381" s="468"/>
      <c r="C381" s="469"/>
      <c r="D381" s="470"/>
      <c r="E381" s="383"/>
      <c r="F381" s="471"/>
      <c r="G381" s="383"/>
      <c r="H381" s="466"/>
    </row>
    <row r="382" spans="2:8" x14ac:dyDescent="0.25">
      <c r="B382" s="468"/>
      <c r="C382" s="469"/>
      <c r="D382" s="470"/>
      <c r="E382" s="383"/>
      <c r="F382" s="471"/>
      <c r="G382" s="383"/>
      <c r="H382" s="466"/>
    </row>
    <row r="383" spans="2:8" x14ac:dyDescent="0.25">
      <c r="B383" s="468"/>
      <c r="C383" s="469"/>
      <c r="D383" s="470"/>
      <c r="E383" s="383"/>
      <c r="F383" s="471"/>
      <c r="G383" s="383"/>
      <c r="H383" s="466"/>
    </row>
    <row r="384" spans="2:8" x14ac:dyDescent="0.25">
      <c r="B384" s="468"/>
      <c r="C384" s="469"/>
      <c r="D384" s="470"/>
      <c r="E384" s="383"/>
      <c r="F384" s="471"/>
      <c r="G384" s="383"/>
      <c r="H384" s="466"/>
    </row>
    <row r="385" spans="2:8" x14ac:dyDescent="0.25">
      <c r="B385" s="468"/>
      <c r="C385" s="469"/>
      <c r="D385" s="470"/>
      <c r="E385" s="383"/>
      <c r="F385" s="471"/>
      <c r="G385" s="383"/>
      <c r="H385" s="466"/>
    </row>
    <row r="386" spans="2:8" ht="13.8" thickBot="1" x14ac:dyDescent="0.3">
      <c r="B386" s="472"/>
      <c r="C386" s="473"/>
      <c r="D386" s="474"/>
      <c r="E386" s="475"/>
      <c r="F386" s="471"/>
      <c r="G386" s="476"/>
      <c r="H386" s="466"/>
    </row>
    <row r="387" spans="2:8" x14ac:dyDescent="0.25">
      <c r="B387" s="428"/>
      <c r="C387" s="429"/>
      <c r="D387" s="430"/>
      <c r="E387" s="431"/>
      <c r="F387" s="432"/>
      <c r="G387" s="429"/>
      <c r="H387" s="433"/>
    </row>
    <row r="388" spans="2:8" ht="13.8" x14ac:dyDescent="0.25">
      <c r="B388" s="434"/>
      <c r="C388" s="435"/>
      <c r="D388" s="477" t="s">
        <v>157</v>
      </c>
      <c r="E388" s="437"/>
      <c r="F388" s="438"/>
      <c r="G388" s="439"/>
      <c r="H388" s="440"/>
    </row>
    <row r="389" spans="2:8" ht="13.8" thickBot="1" x14ac:dyDescent="0.3">
      <c r="B389" s="441"/>
      <c r="C389" s="442"/>
      <c r="D389" s="443"/>
      <c r="E389" s="444"/>
      <c r="F389" s="445"/>
      <c r="G389" s="442"/>
      <c r="H389" s="384"/>
    </row>
    <row r="390" spans="2:8" x14ac:dyDescent="0.25">
      <c r="B390" s="358" t="s">
        <v>49</v>
      </c>
      <c r="C390" s="359" t="s">
        <v>42</v>
      </c>
      <c r="D390" s="394" t="s">
        <v>50</v>
      </c>
      <c r="E390" s="360" t="s">
        <v>51</v>
      </c>
      <c r="F390" s="361" t="s">
        <v>52</v>
      </c>
      <c r="G390" s="360" t="s">
        <v>53</v>
      </c>
      <c r="H390" s="362" t="s">
        <v>64</v>
      </c>
    </row>
    <row r="391" spans="2:8" ht="13.8" thickBot="1" x14ac:dyDescent="0.3">
      <c r="B391" s="363" t="s">
        <v>54</v>
      </c>
      <c r="C391" s="364" t="s">
        <v>43</v>
      </c>
      <c r="D391" s="395"/>
      <c r="E391" s="365"/>
      <c r="F391" s="366"/>
      <c r="G391" s="367"/>
      <c r="H391" s="368"/>
    </row>
    <row r="392" spans="2:8" x14ac:dyDescent="0.25">
      <c r="B392" s="396"/>
      <c r="C392" s="397"/>
      <c r="D392" s="398"/>
      <c r="E392" s="399"/>
      <c r="F392" s="397"/>
      <c r="G392" s="400"/>
      <c r="H392" s="401"/>
    </row>
    <row r="393" spans="2:8" ht="26.4" x14ac:dyDescent="0.25">
      <c r="B393" s="402"/>
      <c r="C393" s="403" t="s">
        <v>24</v>
      </c>
      <c r="D393" s="404" t="s">
        <v>244</v>
      </c>
      <c r="E393" s="369"/>
      <c r="F393" s="370"/>
      <c r="G393" s="405"/>
      <c r="H393" s="406"/>
    </row>
    <row r="394" spans="2:8" ht="13.8" thickBot="1" x14ac:dyDescent="0.3">
      <c r="B394" s="363"/>
      <c r="C394" s="365"/>
      <c r="D394" s="395"/>
      <c r="E394" s="365"/>
      <c r="F394" s="366"/>
      <c r="G394" s="367"/>
      <c r="H394" s="368"/>
    </row>
    <row r="395" spans="2:8" x14ac:dyDescent="0.25">
      <c r="B395" s="446"/>
      <c r="C395" s="408"/>
      <c r="D395" s="555"/>
      <c r="E395" s="410"/>
      <c r="F395" s="388"/>
      <c r="G395" s="411"/>
      <c r="H395" s="553"/>
    </row>
    <row r="396" spans="2:8" x14ac:dyDescent="0.25">
      <c r="B396" s="542"/>
      <c r="C396" s="543"/>
      <c r="D396" s="544" t="s">
        <v>444</v>
      </c>
      <c r="E396" s="531"/>
      <c r="F396" s="531"/>
      <c r="G396" s="532"/>
      <c r="H396" s="545"/>
    </row>
    <row r="397" spans="2:8" x14ac:dyDescent="0.25">
      <c r="B397" s="542"/>
      <c r="C397" s="543"/>
      <c r="D397" s="549"/>
      <c r="E397" s="531"/>
      <c r="F397" s="531"/>
      <c r="G397" s="532"/>
      <c r="H397" s="545"/>
    </row>
    <row r="398" spans="2:8" x14ac:dyDescent="0.25">
      <c r="B398" s="550" t="s">
        <v>116</v>
      </c>
      <c r="C398" s="373"/>
      <c r="D398" s="551" t="s">
        <v>202</v>
      </c>
      <c r="E398" s="352"/>
      <c r="F398" s="371"/>
      <c r="G398" s="372"/>
      <c r="H398" s="520"/>
    </row>
    <row r="399" spans="2:8" ht="26.4" x14ac:dyDescent="0.25">
      <c r="B399" s="354" t="s">
        <v>117</v>
      </c>
      <c r="C399" s="373"/>
      <c r="D399" s="374" t="s">
        <v>597</v>
      </c>
      <c r="E399" s="420" t="s">
        <v>48</v>
      </c>
      <c r="F399" s="371">
        <f>30*15</f>
        <v>450</v>
      </c>
      <c r="G399" s="372"/>
      <c r="H399" s="375"/>
    </row>
    <row r="400" spans="2:8" ht="26.4" x14ac:dyDescent="0.25">
      <c r="B400" s="354" t="s">
        <v>118</v>
      </c>
      <c r="C400" s="373"/>
      <c r="D400" s="374" t="s">
        <v>598</v>
      </c>
      <c r="E400" s="420" t="s">
        <v>48</v>
      </c>
      <c r="F400" s="371">
        <v>450</v>
      </c>
      <c r="G400" s="372"/>
      <c r="H400" s="376"/>
    </row>
    <row r="401" spans="2:8" x14ac:dyDescent="0.25">
      <c r="B401" s="354" t="s">
        <v>155</v>
      </c>
      <c r="C401" s="373"/>
      <c r="D401" s="374" t="s">
        <v>600</v>
      </c>
      <c r="E401" s="420" t="s">
        <v>48</v>
      </c>
      <c r="F401" s="371">
        <v>25</v>
      </c>
      <c r="G401" s="372"/>
      <c r="H401" s="376"/>
    </row>
    <row r="402" spans="2:8" ht="26.4" x14ac:dyDescent="0.25">
      <c r="B402" s="354" t="s">
        <v>198</v>
      </c>
      <c r="C402" s="373"/>
      <c r="D402" s="374" t="s">
        <v>601</v>
      </c>
      <c r="E402" s="420" t="s">
        <v>48</v>
      </c>
      <c r="F402" s="371">
        <v>350</v>
      </c>
      <c r="G402" s="372"/>
      <c r="H402" s="376"/>
    </row>
    <row r="403" spans="2:8" ht="26.4" x14ac:dyDescent="0.25">
      <c r="B403" s="354" t="s">
        <v>199</v>
      </c>
      <c r="C403" s="373"/>
      <c r="D403" s="374" t="s">
        <v>602</v>
      </c>
      <c r="E403" s="420" t="s">
        <v>48</v>
      </c>
      <c r="F403" s="371">
        <v>50</v>
      </c>
      <c r="G403" s="372"/>
      <c r="H403" s="376"/>
    </row>
    <row r="404" spans="2:8" x14ac:dyDescent="0.25">
      <c r="B404" s="354" t="s">
        <v>200</v>
      </c>
      <c r="C404" s="373"/>
      <c r="D404" s="377" t="s">
        <v>603</v>
      </c>
      <c r="E404" s="420" t="s">
        <v>48</v>
      </c>
      <c r="F404" s="371">
        <v>45</v>
      </c>
      <c r="G404" s="372"/>
      <c r="H404" s="376"/>
    </row>
    <row r="405" spans="2:8" ht="26.4" x14ac:dyDescent="0.25">
      <c r="B405" s="354" t="s">
        <v>599</v>
      </c>
      <c r="C405" s="373"/>
      <c r="D405" s="377" t="s">
        <v>604</v>
      </c>
      <c r="E405" s="420" t="s">
        <v>48</v>
      </c>
      <c r="F405" s="371">
        <f>15*12</f>
        <v>180</v>
      </c>
      <c r="G405" s="372"/>
      <c r="H405" s="376"/>
    </row>
    <row r="406" spans="2:8" x14ac:dyDescent="0.25">
      <c r="B406" s="354"/>
      <c r="C406" s="373"/>
      <c r="D406" s="374"/>
      <c r="E406" s="352"/>
      <c r="F406" s="371"/>
      <c r="G406" s="372"/>
      <c r="H406" s="376"/>
    </row>
    <row r="407" spans="2:8" x14ac:dyDescent="0.25">
      <c r="B407" s="550" t="s">
        <v>121</v>
      </c>
      <c r="C407" s="519"/>
      <c r="D407" s="551" t="s">
        <v>605</v>
      </c>
      <c r="E407" s="352"/>
      <c r="F407" s="371"/>
      <c r="G407" s="372"/>
      <c r="H407" s="376"/>
    </row>
    <row r="408" spans="2:8" ht="26.4" x14ac:dyDescent="0.25">
      <c r="B408" s="354" t="s">
        <v>137</v>
      </c>
      <c r="C408" s="373"/>
      <c r="D408" s="374" t="s">
        <v>607</v>
      </c>
      <c r="E408" s="541" t="s">
        <v>66</v>
      </c>
      <c r="F408" s="371">
        <v>12</v>
      </c>
      <c r="G408" s="372"/>
      <c r="H408" s="376"/>
    </row>
    <row r="409" spans="2:8" ht="26.4" x14ac:dyDescent="0.25">
      <c r="B409" s="354" t="s">
        <v>138</v>
      </c>
      <c r="C409" s="373"/>
      <c r="D409" s="382" t="s">
        <v>606</v>
      </c>
      <c r="E409" s="541" t="s">
        <v>66</v>
      </c>
      <c r="F409" s="371">
        <v>6</v>
      </c>
      <c r="G409" s="372"/>
      <c r="H409" s="376"/>
    </row>
    <row r="410" spans="2:8" ht="26.4" x14ac:dyDescent="0.25">
      <c r="B410" s="354" t="s">
        <v>139</v>
      </c>
      <c r="C410" s="373"/>
      <c r="D410" s="382" t="s">
        <v>608</v>
      </c>
      <c r="E410" s="541" t="s">
        <v>66</v>
      </c>
      <c r="F410" s="371">
        <v>2</v>
      </c>
      <c r="G410" s="372"/>
      <c r="H410" s="376"/>
    </row>
    <row r="411" spans="2:8" x14ac:dyDescent="0.25">
      <c r="B411" s="354" t="s">
        <v>140</v>
      </c>
      <c r="C411" s="373"/>
      <c r="D411" s="378" t="s">
        <v>618</v>
      </c>
      <c r="E411" s="379" t="s">
        <v>65</v>
      </c>
      <c r="F411" s="379">
        <v>1</v>
      </c>
      <c r="G411" s="372"/>
      <c r="H411" s="376"/>
    </row>
    <row r="412" spans="2:8" x14ac:dyDescent="0.25">
      <c r="B412" s="354" t="s">
        <v>141</v>
      </c>
      <c r="C412" s="373"/>
      <c r="D412" s="378" t="s">
        <v>619</v>
      </c>
      <c r="E412" s="379" t="s">
        <v>65</v>
      </c>
      <c r="F412" s="379">
        <v>1</v>
      </c>
      <c r="G412" s="372"/>
      <c r="H412" s="376"/>
    </row>
    <row r="413" spans="2:8" x14ac:dyDescent="0.25">
      <c r="B413" s="354" t="s">
        <v>142</v>
      </c>
      <c r="C413" s="519"/>
      <c r="D413" s="378" t="s">
        <v>620</v>
      </c>
      <c r="E413" s="379" t="s">
        <v>65</v>
      </c>
      <c r="F413" s="379">
        <v>2</v>
      </c>
      <c r="G413" s="372"/>
      <c r="H413" s="376"/>
    </row>
    <row r="414" spans="2:8" ht="26.4" x14ac:dyDescent="0.25">
      <c r="B414" s="354" t="s">
        <v>143</v>
      </c>
      <c r="C414" s="380"/>
      <c r="D414" s="378" t="s">
        <v>609</v>
      </c>
      <c r="E414" s="541" t="s">
        <v>66</v>
      </c>
      <c r="F414" s="541">
        <v>1</v>
      </c>
      <c r="G414" s="372"/>
      <c r="H414" s="376"/>
    </row>
    <row r="415" spans="2:8" ht="26.4" x14ac:dyDescent="0.25">
      <c r="B415" s="354" t="s">
        <v>149</v>
      </c>
      <c r="C415" s="380"/>
      <c r="D415" s="378" t="s">
        <v>610</v>
      </c>
      <c r="E415" s="541" t="s">
        <v>66</v>
      </c>
      <c r="F415" s="541">
        <v>1</v>
      </c>
      <c r="G415" s="372"/>
      <c r="H415" s="376"/>
    </row>
    <row r="416" spans="2:8" x14ac:dyDescent="0.25">
      <c r="B416" s="354" t="s">
        <v>150</v>
      </c>
      <c r="C416" s="380"/>
      <c r="D416" s="382" t="s">
        <v>611</v>
      </c>
      <c r="E416" s="355" t="s">
        <v>66</v>
      </c>
      <c r="F416" s="381">
        <v>10</v>
      </c>
      <c r="G416" s="372"/>
      <c r="H416" s="376"/>
    </row>
    <row r="417" spans="2:8" x14ac:dyDescent="0.25">
      <c r="B417" s="354" t="s">
        <v>151</v>
      </c>
      <c r="C417" s="380"/>
      <c r="D417" s="382" t="s">
        <v>612</v>
      </c>
      <c r="E417" s="355" t="s">
        <v>66</v>
      </c>
      <c r="F417" s="381">
        <v>1</v>
      </c>
      <c r="G417" s="372"/>
      <c r="H417" s="376"/>
    </row>
    <row r="418" spans="2:8" ht="26.4" x14ac:dyDescent="0.25">
      <c r="B418" s="354" t="s">
        <v>152</v>
      </c>
      <c r="C418" s="380"/>
      <c r="D418" s="382" t="s">
        <v>613</v>
      </c>
      <c r="E418" s="355" t="s">
        <v>66</v>
      </c>
      <c r="F418" s="381">
        <v>1</v>
      </c>
      <c r="G418" s="372"/>
      <c r="H418" s="376"/>
    </row>
    <row r="419" spans="2:8" ht="26.4" x14ac:dyDescent="0.25">
      <c r="B419" s="354" t="s">
        <v>153</v>
      </c>
      <c r="C419" s="380"/>
      <c r="D419" s="382" t="s">
        <v>614</v>
      </c>
      <c r="E419" s="355" t="s">
        <v>66</v>
      </c>
      <c r="F419" s="381">
        <v>14</v>
      </c>
      <c r="G419" s="372"/>
      <c r="H419" s="376"/>
    </row>
    <row r="420" spans="2:8" ht="26.4" x14ac:dyDescent="0.25">
      <c r="B420" s="354" t="s">
        <v>154</v>
      </c>
      <c r="C420" s="380"/>
      <c r="D420" s="382" t="s">
        <v>615</v>
      </c>
      <c r="E420" s="355" t="s">
        <v>66</v>
      </c>
      <c r="F420" s="381">
        <v>1</v>
      </c>
      <c r="G420" s="372"/>
      <c r="H420" s="376"/>
    </row>
    <row r="421" spans="2:8" x14ac:dyDescent="0.25">
      <c r="B421" s="354" t="s">
        <v>195</v>
      </c>
      <c r="C421" s="380"/>
      <c r="D421" s="382" t="s">
        <v>185</v>
      </c>
      <c r="E421" s="355" t="s">
        <v>66</v>
      </c>
      <c r="F421" s="381">
        <v>2</v>
      </c>
      <c r="G421" s="372"/>
      <c r="H421" s="376"/>
    </row>
    <row r="422" spans="2:8" ht="26.4" x14ac:dyDescent="0.25">
      <c r="B422" s="354" t="s">
        <v>196</v>
      </c>
      <c r="C422" s="380"/>
      <c r="D422" s="378" t="s">
        <v>616</v>
      </c>
      <c r="E422" s="355" t="s">
        <v>66</v>
      </c>
      <c r="F422" s="381">
        <v>1</v>
      </c>
      <c r="G422" s="539"/>
      <c r="H422" s="548"/>
    </row>
    <row r="423" spans="2:8" ht="26.4" x14ac:dyDescent="0.25">
      <c r="B423" s="354" t="s">
        <v>242</v>
      </c>
      <c r="C423" s="380"/>
      <c r="D423" s="378" t="s">
        <v>617</v>
      </c>
      <c r="E423" s="355" t="s">
        <v>66</v>
      </c>
      <c r="F423" s="381">
        <v>2</v>
      </c>
      <c r="G423" s="539"/>
      <c r="H423" s="540"/>
    </row>
    <row r="424" spans="2:8" x14ac:dyDescent="0.25">
      <c r="B424" s="419"/>
      <c r="C424" s="391"/>
      <c r="D424" s="377"/>
      <c r="E424" s="355"/>
      <c r="F424" s="381"/>
      <c r="G424" s="415"/>
      <c r="H424" s="554"/>
    </row>
    <row r="425" spans="2:8" x14ac:dyDescent="0.25">
      <c r="B425" s="419"/>
      <c r="C425" s="391"/>
      <c r="D425" s="377"/>
      <c r="E425" s="355"/>
      <c r="F425" s="381"/>
      <c r="G425" s="415"/>
      <c r="H425" s="554"/>
    </row>
    <row r="426" spans="2:8" x14ac:dyDescent="0.25">
      <c r="B426" s="419"/>
      <c r="C426" s="391"/>
      <c r="D426" s="377"/>
      <c r="E426" s="355"/>
      <c r="F426" s="381"/>
      <c r="G426" s="415"/>
      <c r="H426" s="554"/>
    </row>
    <row r="427" spans="2:8" x14ac:dyDescent="0.25">
      <c r="B427" s="419"/>
      <c r="C427" s="391"/>
      <c r="D427" s="377"/>
      <c r="E427" s="355"/>
      <c r="F427" s="381"/>
      <c r="G427" s="415"/>
      <c r="H427" s="554"/>
    </row>
    <row r="428" spans="2:8" x14ac:dyDescent="0.25">
      <c r="B428" s="419"/>
      <c r="C428" s="391"/>
      <c r="D428" s="377"/>
      <c r="E428" s="355"/>
      <c r="F428" s="381"/>
      <c r="G428" s="415"/>
      <c r="H428" s="554"/>
    </row>
    <row r="429" spans="2:8" x14ac:dyDescent="0.25">
      <c r="B429" s="419"/>
      <c r="C429" s="391"/>
      <c r="D429" s="377"/>
      <c r="E429" s="355"/>
      <c r="F429" s="381"/>
      <c r="G429" s="415"/>
      <c r="H429" s="554"/>
    </row>
    <row r="430" spans="2:8" x14ac:dyDescent="0.25">
      <c r="B430" s="419"/>
      <c r="C430" s="391"/>
      <c r="D430" s="377"/>
      <c r="E430" s="355"/>
      <c r="F430" s="381"/>
      <c r="G430" s="415"/>
      <c r="H430" s="554"/>
    </row>
    <row r="431" spans="2:8" x14ac:dyDescent="0.25">
      <c r="B431" s="419"/>
      <c r="C431" s="391"/>
      <c r="D431" s="377"/>
      <c r="E431" s="355"/>
      <c r="F431" s="381"/>
      <c r="G431" s="415"/>
      <c r="H431" s="554"/>
    </row>
    <row r="432" spans="2:8" x14ac:dyDescent="0.25">
      <c r="B432" s="419"/>
      <c r="C432" s="391"/>
      <c r="D432" s="377"/>
      <c r="E432" s="355"/>
      <c r="F432" s="381"/>
      <c r="G432" s="415"/>
      <c r="H432" s="554"/>
    </row>
    <row r="433" spans="2:8" x14ac:dyDescent="0.25">
      <c r="B433" s="419"/>
      <c r="C433" s="391"/>
      <c r="D433" s="377"/>
      <c r="E433" s="355"/>
      <c r="F433" s="381"/>
      <c r="G433" s="415"/>
      <c r="H433" s="416"/>
    </row>
    <row r="434" spans="2:8" x14ac:dyDescent="0.25">
      <c r="B434" s="419"/>
      <c r="C434" s="391"/>
      <c r="D434" s="377"/>
      <c r="E434" s="355"/>
      <c r="F434" s="381"/>
      <c r="G434" s="415"/>
      <c r="H434" s="416"/>
    </row>
    <row r="435" spans="2:8" x14ac:dyDescent="0.25">
      <c r="B435" s="419"/>
      <c r="C435" s="391"/>
      <c r="D435" s="377"/>
      <c r="E435" s="355"/>
      <c r="F435" s="381"/>
      <c r="G435" s="415"/>
      <c r="H435" s="416"/>
    </row>
    <row r="436" spans="2:8" x14ac:dyDescent="0.25">
      <c r="B436" s="419"/>
      <c r="C436" s="391"/>
      <c r="D436" s="377"/>
      <c r="E436" s="355"/>
      <c r="F436" s="381"/>
      <c r="G436" s="415"/>
      <c r="H436" s="416"/>
    </row>
    <row r="437" spans="2:8" x14ac:dyDescent="0.25">
      <c r="B437" s="419"/>
      <c r="C437" s="391"/>
      <c r="D437" s="377"/>
      <c r="E437" s="355"/>
      <c r="F437" s="381"/>
      <c r="G437" s="415"/>
      <c r="H437" s="416"/>
    </row>
    <row r="438" spans="2:8" x14ac:dyDescent="0.25">
      <c r="B438" s="419"/>
      <c r="C438" s="391"/>
      <c r="D438" s="377"/>
      <c r="E438" s="355"/>
      <c r="F438" s="381"/>
      <c r="G438" s="415"/>
      <c r="H438" s="416"/>
    </row>
    <row r="439" spans="2:8" x14ac:dyDescent="0.25">
      <c r="B439" s="419"/>
      <c r="C439" s="391"/>
      <c r="D439" s="377"/>
      <c r="E439" s="355"/>
      <c r="F439" s="381"/>
      <c r="G439" s="415"/>
      <c r="H439" s="416"/>
    </row>
    <row r="440" spans="2:8" x14ac:dyDescent="0.25">
      <c r="B440" s="419"/>
      <c r="C440" s="391"/>
      <c r="D440" s="377"/>
      <c r="E440" s="355"/>
      <c r="F440" s="381"/>
      <c r="G440" s="415"/>
      <c r="H440" s="416"/>
    </row>
    <row r="441" spans="2:8" x14ac:dyDescent="0.25">
      <c r="B441" s="419"/>
      <c r="C441" s="391"/>
      <c r="D441" s="377"/>
      <c r="E441" s="355"/>
      <c r="F441" s="381"/>
      <c r="G441" s="415"/>
      <c r="H441" s="416"/>
    </row>
    <row r="442" spans="2:8" x14ac:dyDescent="0.25">
      <c r="B442" s="419"/>
      <c r="C442" s="391"/>
      <c r="D442" s="377"/>
      <c r="E442" s="355"/>
      <c r="F442" s="381"/>
      <c r="G442" s="415"/>
      <c r="H442" s="416"/>
    </row>
    <row r="443" spans="2:8" x14ac:dyDescent="0.25">
      <c r="B443" s="419"/>
      <c r="C443" s="391"/>
      <c r="D443" s="377"/>
      <c r="E443" s="355"/>
      <c r="F443" s="381"/>
      <c r="G443" s="415"/>
      <c r="H443" s="416"/>
    </row>
    <row r="444" spans="2:8" x14ac:dyDescent="0.25">
      <c r="B444" s="419"/>
      <c r="C444" s="391"/>
      <c r="D444" s="377"/>
      <c r="E444" s="355"/>
      <c r="F444" s="381"/>
      <c r="G444" s="415"/>
      <c r="H444" s="416"/>
    </row>
    <row r="445" spans="2:8" ht="13.8" thickBot="1" x14ac:dyDescent="0.3">
      <c r="B445" s="419"/>
      <c r="C445" s="424"/>
      <c r="D445" s="425"/>
      <c r="E445" s="426"/>
      <c r="F445" s="385"/>
      <c r="G445" s="427"/>
      <c r="H445" s="390"/>
    </row>
    <row r="446" spans="2:8" x14ac:dyDescent="0.25">
      <c r="B446" s="428"/>
      <c r="C446" s="429"/>
      <c r="D446" s="430"/>
      <c r="E446" s="431"/>
      <c r="F446" s="432"/>
      <c r="G446" s="429"/>
      <c r="H446" s="433"/>
    </row>
    <row r="447" spans="2:8" x14ac:dyDescent="0.25">
      <c r="B447" s="434"/>
      <c r="C447" s="435"/>
      <c r="D447" s="436" t="s">
        <v>158</v>
      </c>
      <c r="E447" s="437"/>
      <c r="F447" s="438"/>
      <c r="G447" s="439"/>
      <c r="H447" s="440"/>
    </row>
    <row r="448" spans="2:8" ht="13.8" thickBot="1" x14ac:dyDescent="0.3">
      <c r="B448" s="441"/>
      <c r="C448" s="442"/>
      <c r="D448" s="443"/>
      <c r="E448" s="444"/>
      <c r="F448" s="445"/>
      <c r="G448" s="442"/>
      <c r="H448" s="384"/>
    </row>
    <row r="449" spans="2:8" x14ac:dyDescent="0.25">
      <c r="B449" s="358" t="s">
        <v>49</v>
      </c>
      <c r="C449" s="359" t="s">
        <v>42</v>
      </c>
      <c r="D449" s="394" t="s">
        <v>50</v>
      </c>
      <c r="E449" s="360" t="s">
        <v>51</v>
      </c>
      <c r="F449" s="361" t="s">
        <v>52</v>
      </c>
      <c r="G449" s="360" t="s">
        <v>53</v>
      </c>
      <c r="H449" s="362" t="s">
        <v>64</v>
      </c>
    </row>
    <row r="450" spans="2:8" ht="13.8" thickBot="1" x14ac:dyDescent="0.3">
      <c r="B450" s="363" t="s">
        <v>54</v>
      </c>
      <c r="C450" s="364" t="s">
        <v>43</v>
      </c>
      <c r="D450" s="395"/>
      <c r="E450" s="365"/>
      <c r="F450" s="366"/>
      <c r="G450" s="367"/>
      <c r="H450" s="368"/>
    </row>
    <row r="451" spans="2:8" x14ac:dyDescent="0.25">
      <c r="B451" s="428"/>
      <c r="C451" s="429"/>
      <c r="D451" s="430"/>
      <c r="E451" s="431"/>
      <c r="F451" s="432"/>
      <c r="G451" s="429"/>
      <c r="H451" s="433"/>
    </row>
    <row r="452" spans="2:8" x14ac:dyDescent="0.25">
      <c r="B452" s="434"/>
      <c r="C452" s="435"/>
      <c r="D452" s="436" t="s">
        <v>156</v>
      </c>
      <c r="E452" s="437"/>
      <c r="F452" s="438"/>
      <c r="G452" s="439"/>
      <c r="H452" s="440"/>
    </row>
    <row r="453" spans="2:8" ht="13.8" thickBot="1" x14ac:dyDescent="0.3">
      <c r="B453" s="441"/>
      <c r="C453" s="442"/>
      <c r="D453" s="443"/>
      <c r="E453" s="444"/>
      <c r="F453" s="445"/>
      <c r="G453" s="442"/>
      <c r="H453" s="384"/>
    </row>
    <row r="454" spans="2:8" x14ac:dyDescent="0.25">
      <c r="B454" s="446"/>
      <c r="C454" s="408"/>
      <c r="D454" s="447"/>
      <c r="E454" s="388"/>
      <c r="F454" s="448"/>
      <c r="G454" s="411"/>
      <c r="H454" s="389"/>
    </row>
    <row r="455" spans="2:8" ht="26.4" x14ac:dyDescent="0.25">
      <c r="B455" s="354" t="s">
        <v>575</v>
      </c>
      <c r="C455" s="373"/>
      <c r="D455" s="521" t="s">
        <v>576</v>
      </c>
      <c r="E455" s="352"/>
      <c r="F455" s="371"/>
      <c r="G455" s="372"/>
      <c r="H455" s="520"/>
    </row>
    <row r="456" spans="2:8" x14ac:dyDescent="0.25">
      <c r="B456" s="354" t="s">
        <v>578</v>
      </c>
      <c r="C456" s="373"/>
      <c r="D456" s="374" t="s">
        <v>577</v>
      </c>
      <c r="E456" s="420" t="s">
        <v>48</v>
      </c>
      <c r="F456" s="371"/>
      <c r="G456" s="372"/>
      <c r="H456" s="375"/>
    </row>
    <row r="457" spans="2:8" x14ac:dyDescent="0.25">
      <c r="B457" s="354"/>
      <c r="C457" s="373"/>
      <c r="D457" s="374"/>
      <c r="E457" s="352"/>
      <c r="F457" s="371"/>
      <c r="G457" s="372"/>
      <c r="H457" s="376"/>
    </row>
    <row r="458" spans="2:8" ht="39.6" x14ac:dyDescent="0.25">
      <c r="B458" s="354" t="s">
        <v>579</v>
      </c>
      <c r="C458" s="373"/>
      <c r="D458" s="521" t="s">
        <v>582</v>
      </c>
      <c r="E458" s="352"/>
      <c r="F458" s="371"/>
      <c r="G458" s="372"/>
      <c r="H458" s="376"/>
    </row>
    <row r="459" spans="2:8" x14ac:dyDescent="0.25">
      <c r="B459" s="354" t="s">
        <v>580</v>
      </c>
      <c r="C459" s="373"/>
      <c r="D459" s="374" t="s">
        <v>581</v>
      </c>
      <c r="E459" s="420" t="s">
        <v>48</v>
      </c>
      <c r="F459" s="371"/>
      <c r="G459" s="372"/>
      <c r="H459" s="376"/>
    </row>
    <row r="460" spans="2:8" x14ac:dyDescent="0.25">
      <c r="B460" s="354"/>
      <c r="C460" s="373"/>
      <c r="D460" s="374"/>
      <c r="E460" s="355"/>
      <c r="F460" s="371"/>
      <c r="G460" s="372"/>
      <c r="H460" s="376"/>
    </row>
    <row r="461" spans="2:8" ht="26.4" x14ac:dyDescent="0.25">
      <c r="B461" s="354" t="s">
        <v>583</v>
      </c>
      <c r="C461" s="373"/>
      <c r="D461" s="521" t="s">
        <v>584</v>
      </c>
      <c r="E461" s="352"/>
      <c r="F461" s="371"/>
      <c r="G461" s="372"/>
      <c r="H461" s="376"/>
    </row>
    <row r="462" spans="2:8" x14ac:dyDescent="0.25">
      <c r="B462" s="354" t="s">
        <v>586</v>
      </c>
      <c r="C462" s="373"/>
      <c r="D462" s="374" t="s">
        <v>577</v>
      </c>
      <c r="E462" s="420" t="s">
        <v>48</v>
      </c>
      <c r="F462" s="371">
        <f>1+1+1+1+1+1+1+1+1+1+1+1+1+1+1+1+5+2+5+2+1+1+7+10+5+6+5</f>
        <v>65</v>
      </c>
      <c r="G462" s="372"/>
      <c r="H462" s="376"/>
    </row>
    <row r="463" spans="2:8" x14ac:dyDescent="0.25">
      <c r="B463" s="354"/>
      <c r="C463" s="373"/>
      <c r="D463" s="374"/>
      <c r="E463" s="352"/>
      <c r="F463" s="371"/>
      <c r="G463" s="372"/>
      <c r="H463" s="376"/>
    </row>
    <row r="464" spans="2:8" ht="26.4" x14ac:dyDescent="0.25">
      <c r="B464" s="354" t="s">
        <v>587</v>
      </c>
      <c r="C464" s="373"/>
      <c r="D464" s="521" t="s">
        <v>585</v>
      </c>
      <c r="E464" s="352"/>
      <c r="F464" s="371"/>
      <c r="G464" s="372"/>
      <c r="H464" s="376"/>
    </row>
    <row r="465" spans="2:8" x14ac:dyDescent="0.25">
      <c r="B465" s="354" t="s">
        <v>588</v>
      </c>
      <c r="C465" s="373"/>
      <c r="D465" s="374" t="s">
        <v>581</v>
      </c>
      <c r="E465" s="420" t="s">
        <v>48</v>
      </c>
      <c r="F465" s="371">
        <v>450</v>
      </c>
      <c r="G465" s="372"/>
      <c r="H465" s="376"/>
    </row>
    <row r="466" spans="2:8" x14ac:dyDescent="0.25">
      <c r="B466" s="354"/>
      <c r="C466" s="373"/>
      <c r="D466" s="374"/>
      <c r="E466" s="355"/>
      <c r="F466" s="371"/>
      <c r="G466" s="372"/>
      <c r="H466" s="376"/>
    </row>
    <row r="467" spans="2:8" x14ac:dyDescent="0.25">
      <c r="B467" s="354" t="s">
        <v>589</v>
      </c>
      <c r="C467" s="373"/>
      <c r="D467" s="521" t="s">
        <v>590</v>
      </c>
      <c r="E467" s="420" t="s">
        <v>48</v>
      </c>
      <c r="F467" s="371">
        <v>75</v>
      </c>
      <c r="G467" s="372"/>
      <c r="H467" s="376"/>
    </row>
    <row r="468" spans="2:8" x14ac:dyDescent="0.25">
      <c r="B468" s="354"/>
      <c r="C468" s="373"/>
      <c r="D468" s="374"/>
      <c r="E468" s="420"/>
      <c r="F468" s="371"/>
      <c r="G468" s="372"/>
      <c r="H468" s="376"/>
    </row>
    <row r="469" spans="2:8" ht="26.4" x14ac:dyDescent="0.25">
      <c r="B469" s="354" t="s">
        <v>591</v>
      </c>
      <c r="C469" s="373"/>
      <c r="D469" s="521" t="s">
        <v>593</v>
      </c>
      <c r="E469" s="352"/>
      <c r="F469" s="371"/>
      <c r="G469" s="372"/>
      <c r="H469" s="376"/>
    </row>
    <row r="470" spans="2:8" x14ac:dyDescent="0.25">
      <c r="B470" s="354" t="s">
        <v>592</v>
      </c>
      <c r="C470" s="373"/>
      <c r="D470" s="374" t="s">
        <v>594</v>
      </c>
      <c r="E470" s="420" t="s">
        <v>48</v>
      </c>
      <c r="F470" s="371">
        <f>8+17+7+4+6+16+7+4+6+6+3+6</f>
        <v>90</v>
      </c>
      <c r="G470" s="372"/>
      <c r="H470" s="376"/>
    </row>
    <row r="471" spans="2:8" x14ac:dyDescent="0.25">
      <c r="B471" s="354"/>
      <c r="C471" s="373"/>
      <c r="D471" s="377"/>
      <c r="E471" s="355"/>
      <c r="F471" s="371"/>
      <c r="G471" s="372"/>
      <c r="H471" s="376"/>
    </row>
    <row r="472" spans="2:8" x14ac:dyDescent="0.25">
      <c r="B472" s="354" t="s">
        <v>596</v>
      </c>
      <c r="C472" s="373"/>
      <c r="D472" s="374" t="s">
        <v>595</v>
      </c>
      <c r="E472" s="420" t="s">
        <v>48</v>
      </c>
      <c r="F472" s="371">
        <f>45</f>
        <v>45</v>
      </c>
      <c r="G472" s="372"/>
      <c r="H472" s="376"/>
    </row>
    <row r="473" spans="2:8" x14ac:dyDescent="0.25">
      <c r="B473" s="354"/>
      <c r="C473" s="373"/>
      <c r="D473" s="382" t="s">
        <v>632</v>
      </c>
      <c r="E473" s="355"/>
      <c r="F473" s="371"/>
      <c r="G473" s="372"/>
      <c r="H473" s="376"/>
    </row>
    <row r="474" spans="2:8" x14ac:dyDescent="0.25">
      <c r="B474" s="354"/>
      <c r="C474" s="373"/>
      <c r="D474" s="378" t="s">
        <v>621</v>
      </c>
      <c r="E474" s="379"/>
      <c r="F474" s="379"/>
      <c r="G474" s="372"/>
      <c r="H474" s="376"/>
    </row>
    <row r="475" spans="2:8" x14ac:dyDescent="0.25">
      <c r="B475" s="419"/>
      <c r="C475" s="391"/>
      <c r="D475" s="451" t="s">
        <v>631</v>
      </c>
      <c r="E475" s="352"/>
      <c r="F475" s="450"/>
      <c r="G475" s="415"/>
      <c r="H475" s="416"/>
    </row>
    <row r="476" spans="2:8" x14ac:dyDescent="0.25">
      <c r="B476" s="419"/>
      <c r="C476" s="391"/>
      <c r="D476" s="449"/>
      <c r="E476" s="352"/>
      <c r="F476" s="450"/>
      <c r="G476" s="415"/>
      <c r="H476" s="416"/>
    </row>
    <row r="477" spans="2:8" x14ac:dyDescent="0.25">
      <c r="B477" s="419"/>
      <c r="C477" s="391"/>
      <c r="D477" s="449"/>
      <c r="E477" s="352"/>
      <c r="F477" s="450"/>
      <c r="G477" s="415"/>
      <c r="H477" s="416"/>
    </row>
    <row r="478" spans="2:8" x14ac:dyDescent="0.25">
      <c r="B478" s="419"/>
      <c r="C478" s="391"/>
      <c r="D478" s="449"/>
      <c r="E478" s="352"/>
      <c r="F478" s="450"/>
      <c r="G478" s="415"/>
      <c r="H478" s="416"/>
    </row>
    <row r="479" spans="2:8" x14ac:dyDescent="0.25">
      <c r="B479" s="419"/>
      <c r="C479" s="391"/>
      <c r="D479" s="449"/>
      <c r="E479" s="352"/>
      <c r="F479" s="450"/>
      <c r="G479" s="415"/>
      <c r="H479" s="416"/>
    </row>
    <row r="480" spans="2:8" x14ac:dyDescent="0.25">
      <c r="B480" s="419"/>
      <c r="C480" s="391"/>
      <c r="D480" s="449"/>
      <c r="E480" s="352"/>
      <c r="F480" s="450"/>
      <c r="G480" s="415"/>
      <c r="H480" s="416"/>
    </row>
    <row r="481" spans="2:8" x14ac:dyDescent="0.25">
      <c r="B481" s="419"/>
      <c r="C481" s="391"/>
      <c r="D481" s="449"/>
      <c r="E481" s="352"/>
      <c r="F481" s="450"/>
      <c r="G481" s="415"/>
      <c r="H481" s="416"/>
    </row>
    <row r="482" spans="2:8" x14ac:dyDescent="0.25">
      <c r="B482" s="419"/>
      <c r="C482" s="391"/>
      <c r="D482" s="449"/>
      <c r="E482" s="352"/>
      <c r="F482" s="450"/>
      <c r="G482" s="415"/>
      <c r="H482" s="416"/>
    </row>
    <row r="483" spans="2:8" x14ac:dyDescent="0.25">
      <c r="B483" s="419"/>
      <c r="C483" s="391"/>
      <c r="D483" s="449"/>
      <c r="E483" s="352"/>
      <c r="F483" s="450"/>
      <c r="G483" s="415"/>
      <c r="H483" s="416"/>
    </row>
    <row r="484" spans="2:8" x14ac:dyDescent="0.25">
      <c r="B484" s="419"/>
      <c r="C484" s="391"/>
      <c r="D484" s="449"/>
      <c r="E484" s="352"/>
      <c r="F484" s="450"/>
      <c r="G484" s="415"/>
      <c r="H484" s="416"/>
    </row>
    <row r="485" spans="2:8" x14ac:dyDescent="0.25">
      <c r="B485" s="419"/>
      <c r="C485" s="391"/>
      <c r="D485" s="449"/>
      <c r="E485" s="352"/>
      <c r="F485" s="450"/>
      <c r="G485" s="415"/>
      <c r="H485" s="416"/>
    </row>
    <row r="486" spans="2:8" x14ac:dyDescent="0.25">
      <c r="B486" s="419"/>
      <c r="C486" s="391"/>
      <c r="D486" s="449"/>
      <c r="E486" s="352"/>
      <c r="F486" s="450"/>
      <c r="G486" s="415"/>
      <c r="H486" s="416"/>
    </row>
    <row r="487" spans="2:8" x14ac:dyDescent="0.25">
      <c r="B487" s="419"/>
      <c r="C487" s="391"/>
      <c r="D487" s="449"/>
      <c r="E487" s="355"/>
      <c r="F487" s="450"/>
      <c r="G487" s="415"/>
      <c r="H487" s="416"/>
    </row>
    <row r="488" spans="2:8" x14ac:dyDescent="0.25">
      <c r="B488" s="419"/>
      <c r="C488" s="391"/>
      <c r="D488" s="449"/>
      <c r="E488" s="355"/>
      <c r="F488" s="450"/>
      <c r="G488" s="415"/>
      <c r="H488" s="416"/>
    </row>
    <row r="489" spans="2:8" x14ac:dyDescent="0.25">
      <c r="B489" s="419"/>
      <c r="C489" s="391"/>
      <c r="D489" s="449"/>
      <c r="E489" s="355"/>
      <c r="F489" s="450"/>
      <c r="G489" s="415"/>
      <c r="H489" s="416"/>
    </row>
    <row r="490" spans="2:8" x14ac:dyDescent="0.25">
      <c r="B490" s="419"/>
      <c r="C490" s="391"/>
      <c r="D490" s="449"/>
      <c r="E490" s="355"/>
      <c r="F490" s="450"/>
      <c r="G490" s="415"/>
      <c r="H490" s="416"/>
    </row>
    <row r="491" spans="2:8" x14ac:dyDescent="0.25">
      <c r="B491" s="419"/>
      <c r="C491" s="391"/>
      <c r="D491" s="449"/>
      <c r="E491" s="355"/>
      <c r="F491" s="450"/>
      <c r="G491" s="415"/>
      <c r="H491" s="416"/>
    </row>
    <row r="492" spans="2:8" x14ac:dyDescent="0.25">
      <c r="B492" s="419"/>
      <c r="C492" s="391"/>
      <c r="D492" s="449"/>
      <c r="E492" s="355"/>
      <c r="F492" s="450"/>
      <c r="G492" s="415"/>
      <c r="H492" s="416"/>
    </row>
    <row r="493" spans="2:8" x14ac:dyDescent="0.25">
      <c r="B493" s="419"/>
      <c r="C493" s="391"/>
      <c r="D493" s="449"/>
      <c r="E493" s="355"/>
      <c r="F493" s="450"/>
      <c r="G493" s="415"/>
      <c r="H493" s="416"/>
    </row>
    <row r="494" spans="2:8" x14ac:dyDescent="0.25">
      <c r="B494" s="419"/>
      <c r="C494" s="391"/>
      <c r="D494" s="449"/>
      <c r="E494" s="355"/>
      <c r="F494" s="450"/>
      <c r="G494" s="415"/>
      <c r="H494" s="416"/>
    </row>
    <row r="495" spans="2:8" x14ac:dyDescent="0.25">
      <c r="B495" s="419"/>
      <c r="C495" s="391"/>
      <c r="D495" s="449"/>
      <c r="E495" s="355"/>
      <c r="F495" s="450"/>
      <c r="G495" s="415"/>
      <c r="H495" s="416"/>
    </row>
    <row r="496" spans="2:8" x14ac:dyDescent="0.25">
      <c r="B496" s="419"/>
      <c r="C496" s="391"/>
      <c r="D496" s="449"/>
      <c r="E496" s="355"/>
      <c r="F496" s="450"/>
      <c r="G496" s="415"/>
      <c r="H496" s="416"/>
    </row>
    <row r="497" spans="2:8" x14ac:dyDescent="0.25">
      <c r="B497" s="419"/>
      <c r="C497" s="391"/>
      <c r="D497" s="449"/>
      <c r="E497" s="355"/>
      <c r="F497" s="450"/>
      <c r="G497" s="415"/>
      <c r="H497" s="416"/>
    </row>
    <row r="498" spans="2:8" x14ac:dyDescent="0.25">
      <c r="B498" s="419"/>
      <c r="C498" s="391"/>
      <c r="D498" s="449"/>
      <c r="E498" s="355"/>
      <c r="F498" s="450"/>
      <c r="G498" s="415"/>
      <c r="H498" s="416"/>
    </row>
    <row r="499" spans="2:8" x14ac:dyDescent="0.25">
      <c r="B499" s="419"/>
      <c r="C499" s="391"/>
      <c r="D499" s="449"/>
      <c r="E499" s="355"/>
      <c r="F499" s="450"/>
      <c r="G499" s="415"/>
      <c r="H499" s="416"/>
    </row>
    <row r="500" spans="2:8" x14ac:dyDescent="0.25">
      <c r="B500" s="419"/>
      <c r="C500" s="391"/>
      <c r="D500" s="449"/>
      <c r="E500" s="355"/>
      <c r="F500" s="450"/>
      <c r="G500" s="415"/>
      <c r="H500" s="416"/>
    </row>
    <row r="501" spans="2:8" x14ac:dyDescent="0.25">
      <c r="B501" s="419"/>
      <c r="C501" s="391"/>
      <c r="D501" s="451"/>
      <c r="E501" s="355"/>
      <c r="F501" s="450"/>
      <c r="G501" s="415"/>
      <c r="H501" s="416"/>
    </row>
    <row r="502" spans="2:8" x14ac:dyDescent="0.25">
      <c r="B502" s="419"/>
      <c r="C502" s="391"/>
      <c r="D502" s="451"/>
      <c r="E502" s="355"/>
      <c r="F502" s="450"/>
      <c r="G502" s="415"/>
      <c r="H502" s="416"/>
    </row>
    <row r="503" spans="2:8" x14ac:dyDescent="0.25">
      <c r="B503" s="419"/>
      <c r="C503" s="391"/>
      <c r="D503" s="422"/>
      <c r="E503" s="355"/>
      <c r="F503" s="381"/>
      <c r="G503" s="415"/>
      <c r="H503" s="416"/>
    </row>
    <row r="504" spans="2:8" x14ac:dyDescent="0.25">
      <c r="B504" s="419"/>
      <c r="C504" s="391"/>
      <c r="D504" s="377"/>
      <c r="E504" s="352"/>
      <c r="F504" s="352"/>
      <c r="G504" s="415"/>
      <c r="H504" s="416"/>
    </row>
    <row r="505" spans="2:8" x14ac:dyDescent="0.25">
      <c r="B505" s="419"/>
      <c r="C505" s="391"/>
      <c r="D505" s="392"/>
      <c r="E505" s="352"/>
      <c r="F505" s="450"/>
      <c r="G505" s="415"/>
      <c r="H505" s="416"/>
    </row>
    <row r="506" spans="2:8" x14ac:dyDescent="0.25">
      <c r="B506" s="419"/>
      <c r="C506" s="391"/>
      <c r="D506" s="392"/>
      <c r="E506" s="352"/>
      <c r="F506" s="450"/>
      <c r="G506" s="415"/>
      <c r="H506" s="416"/>
    </row>
    <row r="507" spans="2:8" x14ac:dyDescent="0.25">
      <c r="B507" s="419"/>
      <c r="C507" s="391"/>
      <c r="D507" s="392"/>
      <c r="E507" s="352"/>
      <c r="F507" s="450"/>
      <c r="G507" s="415"/>
      <c r="H507" s="416"/>
    </row>
    <row r="508" spans="2:8" x14ac:dyDescent="0.25">
      <c r="B508" s="419"/>
      <c r="C508" s="391"/>
      <c r="D508" s="392"/>
      <c r="E508" s="352"/>
      <c r="F508" s="450"/>
      <c r="G508" s="415"/>
      <c r="H508" s="416"/>
    </row>
    <row r="509" spans="2:8" x14ac:dyDescent="0.25">
      <c r="B509" s="419"/>
      <c r="C509" s="391"/>
      <c r="D509" s="392"/>
      <c r="E509" s="352"/>
      <c r="F509" s="450"/>
      <c r="G509" s="415"/>
      <c r="H509" s="416"/>
    </row>
    <row r="510" spans="2:8" x14ac:dyDescent="0.25">
      <c r="B510" s="419"/>
      <c r="C510" s="391"/>
      <c r="D510" s="392"/>
      <c r="E510" s="352"/>
      <c r="F510" s="450"/>
      <c r="G510" s="415"/>
      <c r="H510" s="416"/>
    </row>
    <row r="511" spans="2:8" x14ac:dyDescent="0.25">
      <c r="B511" s="419"/>
      <c r="C511" s="391"/>
      <c r="D511" s="392"/>
      <c r="E511" s="352"/>
      <c r="F511" s="450"/>
      <c r="G511" s="415"/>
      <c r="H511" s="416"/>
    </row>
    <row r="512" spans="2:8" x14ac:dyDescent="0.25">
      <c r="B512" s="419"/>
      <c r="C512" s="391"/>
      <c r="D512" s="451"/>
      <c r="E512" s="352"/>
      <c r="F512" s="453"/>
      <c r="G512" s="415"/>
      <c r="H512" s="416"/>
    </row>
    <row r="513" spans="2:8" x14ac:dyDescent="0.25">
      <c r="B513" s="419"/>
      <c r="C513" s="391"/>
      <c r="D513" s="451"/>
      <c r="E513" s="352"/>
      <c r="F513" s="453"/>
      <c r="G513" s="415"/>
      <c r="H513" s="416"/>
    </row>
    <row r="514" spans="2:8" ht="13.8" thickBot="1" x14ac:dyDescent="0.3">
      <c r="B514" s="419"/>
      <c r="C514" s="391"/>
      <c r="D514" s="449"/>
      <c r="E514" s="352"/>
      <c r="F514" s="453"/>
      <c r="G514" s="415"/>
      <c r="H514" s="416"/>
    </row>
    <row r="515" spans="2:8" x14ac:dyDescent="0.25">
      <c r="B515" s="428"/>
      <c r="C515" s="429"/>
      <c r="D515" s="430"/>
      <c r="E515" s="431"/>
      <c r="F515" s="432"/>
      <c r="G515" s="429"/>
      <c r="H515" s="433"/>
    </row>
    <row r="516" spans="2:8" x14ac:dyDescent="0.25">
      <c r="B516" s="434"/>
      <c r="C516" s="435"/>
      <c r="D516" s="436" t="s">
        <v>158</v>
      </c>
      <c r="E516" s="437"/>
      <c r="F516" s="438"/>
      <c r="G516" s="439"/>
      <c r="H516" s="440"/>
    </row>
    <row r="517" spans="2:8" ht="13.8" thickBot="1" x14ac:dyDescent="0.3">
      <c r="B517" s="441"/>
      <c r="C517" s="442"/>
      <c r="D517" s="443"/>
      <c r="E517" s="444"/>
      <c r="F517" s="445"/>
      <c r="G517" s="442"/>
      <c r="H517" s="384"/>
    </row>
    <row r="518" spans="2:8" x14ac:dyDescent="0.25">
      <c r="B518" s="358" t="s">
        <v>49</v>
      </c>
      <c r="C518" s="359" t="s">
        <v>42</v>
      </c>
      <c r="D518" s="394" t="s">
        <v>50</v>
      </c>
      <c r="E518" s="360" t="s">
        <v>51</v>
      </c>
      <c r="F518" s="361" t="s">
        <v>52</v>
      </c>
      <c r="G518" s="360" t="s">
        <v>53</v>
      </c>
      <c r="H518" s="362" t="s">
        <v>64</v>
      </c>
    </row>
    <row r="519" spans="2:8" ht="13.8" thickBot="1" x14ac:dyDescent="0.3">
      <c r="B519" s="363" t="s">
        <v>54</v>
      </c>
      <c r="C519" s="364" t="s">
        <v>43</v>
      </c>
      <c r="D519" s="395"/>
      <c r="E519" s="365"/>
      <c r="F519" s="366"/>
      <c r="G519" s="367"/>
      <c r="H519" s="368"/>
    </row>
    <row r="520" spans="2:8" x14ac:dyDescent="0.25">
      <c r="B520" s="396"/>
      <c r="C520" s="397"/>
      <c r="D520" s="398"/>
      <c r="E520" s="399"/>
      <c r="F520" s="397"/>
      <c r="G520" s="400"/>
      <c r="H520" s="401"/>
    </row>
    <row r="521" spans="2:8" ht="26.4" x14ac:dyDescent="0.25">
      <c r="B521" s="402"/>
      <c r="C521" s="403" t="s">
        <v>24</v>
      </c>
      <c r="D521" s="404" t="s">
        <v>244</v>
      </c>
      <c r="E521" s="369"/>
      <c r="F521" s="370"/>
      <c r="G521" s="405"/>
      <c r="H521" s="406"/>
    </row>
    <row r="522" spans="2:8" ht="13.8" thickBot="1" x14ac:dyDescent="0.3">
      <c r="B522" s="363"/>
      <c r="C522" s="365"/>
      <c r="D522" s="395"/>
      <c r="E522" s="365"/>
      <c r="F522" s="366"/>
      <c r="G522" s="367"/>
      <c r="H522" s="368"/>
    </row>
    <row r="523" spans="2:8" ht="39.6" x14ac:dyDescent="0.25">
      <c r="B523" s="407" t="s">
        <v>63</v>
      </c>
      <c r="C523" s="408"/>
      <c r="D523" s="409" t="s">
        <v>249</v>
      </c>
      <c r="E523" s="410"/>
      <c r="F523" s="388"/>
      <c r="G523" s="411"/>
      <c r="H523" s="389"/>
    </row>
    <row r="524" spans="2:8" x14ac:dyDescent="0.25">
      <c r="B524" s="412"/>
      <c r="C524" s="391"/>
      <c r="D524" s="413"/>
      <c r="E524" s="414"/>
      <c r="F524" s="352"/>
      <c r="G524" s="415"/>
      <c r="H524" s="416"/>
    </row>
    <row r="525" spans="2:8" x14ac:dyDescent="0.25">
      <c r="B525" s="417" t="s">
        <v>162</v>
      </c>
      <c r="C525" s="391"/>
      <c r="D525" s="418" t="s">
        <v>270</v>
      </c>
      <c r="E525" s="414"/>
      <c r="F525" s="352"/>
      <c r="G525" s="415"/>
      <c r="H525" s="416"/>
    </row>
    <row r="526" spans="2:8" x14ac:dyDescent="0.25">
      <c r="B526" s="419" t="s">
        <v>163</v>
      </c>
      <c r="C526" s="391"/>
      <c r="D526" s="377" t="s">
        <v>204</v>
      </c>
      <c r="E526" s="355" t="s">
        <v>47</v>
      </c>
      <c r="F526" s="381">
        <v>115</v>
      </c>
      <c r="G526" s="415"/>
      <c r="H526" s="416"/>
    </row>
    <row r="527" spans="2:8" x14ac:dyDescent="0.25">
      <c r="B527" s="419" t="s">
        <v>164</v>
      </c>
      <c r="C527" s="391"/>
      <c r="D527" s="377" t="s">
        <v>205</v>
      </c>
      <c r="E527" s="355" t="s">
        <v>48</v>
      </c>
      <c r="F527" s="381">
        <v>660</v>
      </c>
      <c r="G527" s="415"/>
      <c r="H527" s="416"/>
    </row>
    <row r="528" spans="2:8" x14ac:dyDescent="0.25">
      <c r="B528" s="419" t="s">
        <v>240</v>
      </c>
      <c r="C528" s="391"/>
      <c r="D528" s="377" t="s">
        <v>241</v>
      </c>
      <c r="E528" s="355" t="s">
        <v>47</v>
      </c>
      <c r="F528" s="381">
        <v>47</v>
      </c>
      <c r="G528" s="415"/>
      <c r="H528" s="416"/>
    </row>
    <row r="529" spans="2:8" x14ac:dyDescent="0.25">
      <c r="B529" s="417" t="s">
        <v>165</v>
      </c>
      <c r="C529" s="391"/>
      <c r="D529" s="418" t="s">
        <v>206</v>
      </c>
      <c r="E529" s="352"/>
      <c r="F529" s="352"/>
      <c r="G529" s="415"/>
      <c r="H529" s="416"/>
    </row>
    <row r="530" spans="2:8" x14ac:dyDescent="0.25">
      <c r="B530" s="419" t="s">
        <v>166</v>
      </c>
      <c r="C530" s="391"/>
      <c r="D530" s="377" t="s">
        <v>189</v>
      </c>
      <c r="E530" s="420" t="s">
        <v>48</v>
      </c>
      <c r="F530" s="352">
        <v>420</v>
      </c>
      <c r="G530" s="415"/>
      <c r="H530" s="416"/>
    </row>
    <row r="531" spans="2:8" ht="52.8" x14ac:dyDescent="0.25">
      <c r="B531" s="419" t="s">
        <v>167</v>
      </c>
      <c r="C531" s="391"/>
      <c r="D531" s="377" t="s">
        <v>190</v>
      </c>
      <c r="E531" s="352" t="s">
        <v>56</v>
      </c>
      <c r="F531" s="352">
        <v>94</v>
      </c>
      <c r="G531" s="415"/>
      <c r="H531" s="416"/>
    </row>
    <row r="532" spans="2:8" x14ac:dyDescent="0.25">
      <c r="B532" s="419" t="s">
        <v>168</v>
      </c>
      <c r="C532" s="391"/>
      <c r="D532" s="377" t="s">
        <v>180</v>
      </c>
      <c r="E532" s="352" t="s">
        <v>56</v>
      </c>
      <c r="F532" s="352">
        <v>60</v>
      </c>
      <c r="G532" s="415"/>
      <c r="H532" s="416"/>
    </row>
    <row r="533" spans="2:8" x14ac:dyDescent="0.25">
      <c r="B533" s="419" t="s">
        <v>178</v>
      </c>
      <c r="C533" s="391"/>
      <c r="D533" s="421" t="s">
        <v>159</v>
      </c>
      <c r="E533" s="352" t="s">
        <v>66</v>
      </c>
      <c r="F533" s="352">
        <v>19</v>
      </c>
      <c r="G533" s="415"/>
      <c r="H533" s="416"/>
    </row>
    <row r="534" spans="2:8" x14ac:dyDescent="0.25">
      <c r="B534" s="419" t="s">
        <v>179</v>
      </c>
      <c r="C534" s="391"/>
      <c r="D534" s="377" t="s">
        <v>160</v>
      </c>
      <c r="E534" s="352" t="s">
        <v>56</v>
      </c>
      <c r="F534" s="381">
        <v>260</v>
      </c>
      <c r="G534" s="415"/>
      <c r="H534" s="416"/>
    </row>
    <row r="535" spans="2:8" x14ac:dyDescent="0.25">
      <c r="B535" s="419" t="s">
        <v>181</v>
      </c>
      <c r="C535" s="391"/>
      <c r="D535" s="422" t="s">
        <v>161</v>
      </c>
      <c r="E535" s="355" t="s">
        <v>56</v>
      </c>
      <c r="F535" s="381">
        <v>300</v>
      </c>
      <c r="G535" s="415"/>
      <c r="H535" s="416"/>
    </row>
    <row r="536" spans="2:8" x14ac:dyDescent="0.25">
      <c r="B536" s="419"/>
      <c r="C536" s="391"/>
      <c r="D536" s="422"/>
      <c r="E536" s="355"/>
      <c r="F536" s="381"/>
      <c r="G536" s="415"/>
      <c r="H536" s="416"/>
    </row>
    <row r="537" spans="2:8" x14ac:dyDescent="0.25">
      <c r="B537" s="417" t="s">
        <v>289</v>
      </c>
      <c r="C537" s="391"/>
      <c r="D537" s="423" t="s">
        <v>25</v>
      </c>
      <c r="E537" s="355"/>
      <c r="F537" s="381"/>
      <c r="G537" s="415"/>
      <c r="H537" s="416"/>
    </row>
    <row r="538" spans="2:8" x14ac:dyDescent="0.25">
      <c r="B538" s="419" t="s">
        <v>290</v>
      </c>
      <c r="C538" s="391"/>
      <c r="D538" s="377" t="s">
        <v>207</v>
      </c>
      <c r="E538" s="355" t="s">
        <v>48</v>
      </c>
      <c r="F538" s="381">
        <v>55</v>
      </c>
      <c r="G538" s="415"/>
      <c r="H538" s="416"/>
    </row>
    <row r="539" spans="2:8" x14ac:dyDescent="0.25">
      <c r="B539" s="419" t="s">
        <v>291</v>
      </c>
      <c r="C539" s="391"/>
      <c r="D539" s="377" t="s">
        <v>207</v>
      </c>
      <c r="E539" s="355" t="s">
        <v>48</v>
      </c>
      <c r="F539" s="381">
        <v>12</v>
      </c>
      <c r="G539" s="415"/>
      <c r="H539" s="416"/>
    </row>
    <row r="540" spans="2:8" x14ac:dyDescent="0.25">
      <c r="B540" s="419" t="s">
        <v>292</v>
      </c>
      <c r="C540" s="391"/>
      <c r="D540" s="377" t="s">
        <v>207</v>
      </c>
      <c r="E540" s="355" t="s">
        <v>48</v>
      </c>
      <c r="F540" s="381">
        <v>52</v>
      </c>
      <c r="G540" s="415"/>
      <c r="H540" s="416"/>
    </row>
    <row r="541" spans="2:8" x14ac:dyDescent="0.25">
      <c r="B541" s="419" t="s">
        <v>293</v>
      </c>
      <c r="C541" s="391"/>
      <c r="D541" s="377" t="s">
        <v>207</v>
      </c>
      <c r="E541" s="355" t="s">
        <v>48</v>
      </c>
      <c r="F541" s="381">
        <v>42</v>
      </c>
      <c r="G541" s="415"/>
      <c r="H541" s="416"/>
    </row>
    <row r="542" spans="2:8" x14ac:dyDescent="0.25">
      <c r="B542" s="419" t="s">
        <v>294</v>
      </c>
      <c r="C542" s="391"/>
      <c r="D542" s="377" t="s">
        <v>208</v>
      </c>
      <c r="E542" s="355" t="s">
        <v>48</v>
      </c>
      <c r="F542" s="381">
        <v>10</v>
      </c>
      <c r="G542" s="415"/>
      <c r="H542" s="416"/>
    </row>
    <row r="543" spans="2:8" x14ac:dyDescent="0.25">
      <c r="B543" s="419" t="s">
        <v>295</v>
      </c>
      <c r="C543" s="391"/>
      <c r="D543" s="377" t="s">
        <v>208</v>
      </c>
      <c r="E543" s="355" t="s">
        <v>48</v>
      </c>
      <c r="F543" s="381">
        <v>10</v>
      </c>
      <c r="G543" s="415"/>
      <c r="H543" s="416"/>
    </row>
    <row r="544" spans="2:8" x14ac:dyDescent="0.25">
      <c r="B544" s="419" t="s">
        <v>296</v>
      </c>
      <c r="C544" s="391"/>
      <c r="D544" s="377" t="s">
        <v>209</v>
      </c>
      <c r="E544" s="355" t="s">
        <v>48</v>
      </c>
      <c r="F544" s="381">
        <v>43</v>
      </c>
      <c r="G544" s="415"/>
      <c r="H544" s="416"/>
    </row>
    <row r="545" spans="2:8" x14ac:dyDescent="0.25">
      <c r="B545" s="419" t="s">
        <v>297</v>
      </c>
      <c r="C545" s="391"/>
      <c r="D545" s="377" t="s">
        <v>209</v>
      </c>
      <c r="E545" s="355" t="s">
        <v>48</v>
      </c>
      <c r="F545" s="381">
        <v>29</v>
      </c>
      <c r="G545" s="415"/>
      <c r="H545" s="416"/>
    </row>
    <row r="546" spans="2:8" x14ac:dyDescent="0.25">
      <c r="B546" s="419" t="s">
        <v>298</v>
      </c>
      <c r="C546" s="391"/>
      <c r="D546" s="377" t="s">
        <v>209</v>
      </c>
      <c r="E546" s="355" t="s">
        <v>48</v>
      </c>
      <c r="F546" s="381">
        <v>29</v>
      </c>
      <c r="G546" s="415"/>
      <c r="H546" s="416"/>
    </row>
    <row r="547" spans="2:8" x14ac:dyDescent="0.25">
      <c r="B547" s="419" t="s">
        <v>299</v>
      </c>
      <c r="C547" s="391"/>
      <c r="D547" s="377" t="s">
        <v>210</v>
      </c>
      <c r="E547" s="355" t="s">
        <v>48</v>
      </c>
      <c r="F547" s="381">
        <v>34</v>
      </c>
      <c r="G547" s="415"/>
      <c r="H547" s="416"/>
    </row>
    <row r="548" spans="2:8" x14ac:dyDescent="0.25">
      <c r="B548" s="419" t="s">
        <v>300</v>
      </c>
      <c r="C548" s="391"/>
      <c r="D548" s="377" t="s">
        <v>210</v>
      </c>
      <c r="E548" s="355" t="s">
        <v>48</v>
      </c>
      <c r="F548" s="381">
        <v>11</v>
      </c>
      <c r="G548" s="415"/>
      <c r="H548" s="416"/>
    </row>
    <row r="549" spans="2:8" x14ac:dyDescent="0.25">
      <c r="B549" s="419" t="s">
        <v>301</v>
      </c>
      <c r="C549" s="391"/>
      <c r="D549" s="377" t="s">
        <v>210</v>
      </c>
      <c r="E549" s="355" t="s">
        <v>48</v>
      </c>
      <c r="F549" s="381">
        <v>11</v>
      </c>
      <c r="G549" s="415"/>
      <c r="H549" s="416"/>
    </row>
    <row r="550" spans="2:8" x14ac:dyDescent="0.25">
      <c r="B550" s="419" t="s">
        <v>302</v>
      </c>
      <c r="C550" s="391"/>
      <c r="D550" s="377" t="s">
        <v>211</v>
      </c>
      <c r="E550" s="355" t="s">
        <v>48</v>
      </c>
      <c r="F550" s="381">
        <v>46</v>
      </c>
      <c r="G550" s="415"/>
      <c r="H550" s="416"/>
    </row>
    <row r="551" spans="2:8" x14ac:dyDescent="0.25">
      <c r="B551" s="419" t="s">
        <v>303</v>
      </c>
      <c r="C551" s="391"/>
      <c r="D551" s="377" t="s">
        <v>212</v>
      </c>
      <c r="E551" s="355" t="s">
        <v>48</v>
      </c>
      <c r="F551" s="381">
        <v>28</v>
      </c>
      <c r="G551" s="415"/>
      <c r="H551" s="416"/>
    </row>
    <row r="552" spans="2:8" x14ac:dyDescent="0.25">
      <c r="B552" s="419" t="s">
        <v>304</v>
      </c>
      <c r="C552" s="391"/>
      <c r="D552" s="377" t="s">
        <v>213</v>
      </c>
      <c r="E552" s="355" t="s">
        <v>48</v>
      </c>
      <c r="F552" s="381">
        <v>29</v>
      </c>
      <c r="G552" s="415"/>
      <c r="H552" s="416"/>
    </row>
    <row r="553" spans="2:8" x14ac:dyDescent="0.25">
      <c r="B553" s="419" t="s">
        <v>305</v>
      </c>
      <c r="C553" s="391"/>
      <c r="D553" s="377" t="s">
        <v>213</v>
      </c>
      <c r="E553" s="355" t="s">
        <v>48</v>
      </c>
      <c r="F553" s="381">
        <v>9</v>
      </c>
      <c r="G553" s="415"/>
      <c r="H553" s="416"/>
    </row>
    <row r="554" spans="2:8" x14ac:dyDescent="0.25">
      <c r="B554" s="419" t="s">
        <v>306</v>
      </c>
      <c r="C554" s="391"/>
      <c r="D554" s="377" t="s">
        <v>213</v>
      </c>
      <c r="E554" s="355" t="s">
        <v>48</v>
      </c>
      <c r="F554" s="381">
        <v>9</v>
      </c>
      <c r="G554" s="415"/>
      <c r="H554" s="416"/>
    </row>
    <row r="555" spans="2:8" x14ac:dyDescent="0.25">
      <c r="B555" s="419" t="s">
        <v>307</v>
      </c>
      <c r="C555" s="391"/>
      <c r="D555" s="377" t="s">
        <v>213</v>
      </c>
      <c r="E555" s="355" t="s">
        <v>48</v>
      </c>
      <c r="F555" s="381">
        <v>9</v>
      </c>
      <c r="G555" s="415"/>
      <c r="H555" s="416"/>
    </row>
    <row r="556" spans="2:8" x14ac:dyDescent="0.25">
      <c r="B556" s="419"/>
      <c r="C556" s="391"/>
      <c r="D556" s="377"/>
      <c r="E556" s="355"/>
      <c r="F556" s="381"/>
      <c r="G556" s="415"/>
      <c r="H556" s="416"/>
    </row>
    <row r="557" spans="2:8" x14ac:dyDescent="0.25">
      <c r="B557" s="419"/>
      <c r="C557" s="391"/>
      <c r="D557" s="377"/>
      <c r="E557" s="355"/>
      <c r="F557" s="381"/>
      <c r="G557" s="415"/>
      <c r="H557" s="416"/>
    </row>
    <row r="558" spans="2:8" x14ac:dyDescent="0.25">
      <c r="B558" s="419"/>
      <c r="C558" s="391"/>
      <c r="D558" s="377"/>
      <c r="E558" s="355"/>
      <c r="F558" s="381"/>
      <c r="G558" s="415"/>
      <c r="H558" s="416"/>
    </row>
    <row r="559" spans="2:8" x14ac:dyDescent="0.25">
      <c r="B559" s="419"/>
      <c r="C559" s="391"/>
      <c r="D559" s="377"/>
      <c r="E559" s="355"/>
      <c r="F559" s="381"/>
      <c r="G559" s="415"/>
      <c r="H559" s="416"/>
    </row>
    <row r="560" spans="2:8" x14ac:dyDescent="0.25">
      <c r="B560" s="419"/>
      <c r="C560" s="391"/>
      <c r="D560" s="377"/>
      <c r="E560" s="355"/>
      <c r="F560" s="381"/>
      <c r="G560" s="415"/>
      <c r="H560" s="416"/>
    </row>
    <row r="561" spans="2:8" x14ac:dyDescent="0.25">
      <c r="B561" s="419"/>
      <c r="C561" s="391"/>
      <c r="D561" s="377"/>
      <c r="E561" s="355"/>
      <c r="F561" s="381"/>
      <c r="G561" s="415"/>
      <c r="H561" s="416"/>
    </row>
    <row r="562" spans="2:8" x14ac:dyDescent="0.25">
      <c r="B562" s="419"/>
      <c r="C562" s="391"/>
      <c r="D562" s="377"/>
      <c r="E562" s="355"/>
      <c r="F562" s="381"/>
      <c r="G562" s="415"/>
      <c r="H562" s="416"/>
    </row>
    <row r="563" spans="2:8" x14ac:dyDescent="0.25">
      <c r="B563" s="419"/>
      <c r="C563" s="391"/>
      <c r="D563" s="377"/>
      <c r="E563" s="355"/>
      <c r="F563" s="381"/>
      <c r="G563" s="415"/>
      <c r="H563" s="416"/>
    </row>
    <row r="564" spans="2:8" x14ac:dyDescent="0.25">
      <c r="B564" s="419"/>
      <c r="C564" s="391"/>
      <c r="D564" s="377"/>
      <c r="E564" s="355"/>
      <c r="F564" s="381"/>
      <c r="G564" s="415"/>
      <c r="H564" s="416"/>
    </row>
    <row r="565" spans="2:8" x14ac:dyDescent="0.25">
      <c r="B565" s="419"/>
      <c r="C565" s="391"/>
      <c r="D565" s="377"/>
      <c r="E565" s="355"/>
      <c r="F565" s="381"/>
      <c r="G565" s="415"/>
      <c r="H565" s="416"/>
    </row>
    <row r="566" spans="2:8" x14ac:dyDescent="0.25">
      <c r="B566" s="419"/>
      <c r="C566" s="391"/>
      <c r="D566" s="377"/>
      <c r="E566" s="355"/>
      <c r="F566" s="381"/>
      <c r="G566" s="415"/>
      <c r="H566" s="416"/>
    </row>
    <row r="567" spans="2:8" x14ac:dyDescent="0.25">
      <c r="B567" s="419"/>
      <c r="C567" s="391"/>
      <c r="D567" s="377"/>
      <c r="E567" s="355"/>
      <c r="F567" s="381"/>
      <c r="G567" s="415"/>
      <c r="H567" s="416"/>
    </row>
    <row r="568" spans="2:8" x14ac:dyDescent="0.25">
      <c r="B568" s="419"/>
      <c r="C568" s="391"/>
      <c r="D568" s="377"/>
      <c r="E568" s="355"/>
      <c r="F568" s="381"/>
      <c r="G568" s="415"/>
      <c r="H568" s="416"/>
    </row>
    <row r="569" spans="2:8" x14ac:dyDescent="0.25">
      <c r="B569" s="419"/>
      <c r="C569" s="391"/>
      <c r="D569" s="377"/>
      <c r="E569" s="355"/>
      <c r="F569" s="381"/>
      <c r="G569" s="415"/>
      <c r="H569" s="416"/>
    </row>
    <row r="570" spans="2:8" x14ac:dyDescent="0.25">
      <c r="B570" s="419"/>
      <c r="C570" s="391"/>
      <c r="D570" s="377"/>
      <c r="E570" s="355"/>
      <c r="F570" s="381"/>
      <c r="G570" s="415"/>
      <c r="H570" s="416"/>
    </row>
    <row r="571" spans="2:8" x14ac:dyDescent="0.25">
      <c r="B571" s="419"/>
      <c r="C571" s="391"/>
      <c r="D571" s="377"/>
      <c r="E571" s="355"/>
      <c r="F571" s="381"/>
      <c r="G571" s="415"/>
      <c r="H571" s="416"/>
    </row>
    <row r="572" spans="2:8" x14ac:dyDescent="0.25">
      <c r="B572" s="419"/>
      <c r="C572" s="391"/>
      <c r="D572" s="377"/>
      <c r="E572" s="355"/>
      <c r="F572" s="381"/>
      <c r="G572" s="415"/>
      <c r="H572" s="416"/>
    </row>
    <row r="573" spans="2:8" x14ac:dyDescent="0.25">
      <c r="B573" s="419"/>
      <c r="C573" s="391"/>
      <c r="D573" s="377"/>
      <c r="E573" s="355"/>
      <c r="F573" s="381"/>
      <c r="G573" s="415"/>
      <c r="H573" s="416"/>
    </row>
    <row r="574" spans="2:8" ht="13.8" thickBot="1" x14ac:dyDescent="0.3">
      <c r="B574" s="419"/>
      <c r="C574" s="424"/>
      <c r="D574" s="425"/>
      <c r="E574" s="426"/>
      <c r="F574" s="385"/>
      <c r="G574" s="427"/>
      <c r="H574" s="390"/>
    </row>
    <row r="575" spans="2:8" x14ac:dyDescent="0.25">
      <c r="B575" s="428"/>
      <c r="C575" s="429"/>
      <c r="D575" s="430"/>
      <c r="E575" s="431"/>
      <c r="F575" s="432"/>
      <c r="G575" s="429"/>
      <c r="H575" s="433"/>
    </row>
    <row r="576" spans="2:8" x14ac:dyDescent="0.25">
      <c r="B576" s="434"/>
      <c r="C576" s="435"/>
      <c r="D576" s="436" t="s">
        <v>158</v>
      </c>
      <c r="E576" s="437"/>
      <c r="F576" s="438"/>
      <c r="G576" s="439"/>
      <c r="H576" s="440"/>
    </row>
    <row r="577" spans="2:8" ht="13.8" thickBot="1" x14ac:dyDescent="0.3">
      <c r="B577" s="441"/>
      <c r="C577" s="442"/>
      <c r="D577" s="443"/>
      <c r="E577" s="444"/>
      <c r="F577" s="445"/>
      <c r="G577" s="442"/>
      <c r="H577" s="384"/>
    </row>
    <row r="578" spans="2:8" x14ac:dyDescent="0.25">
      <c r="B578" s="358" t="s">
        <v>49</v>
      </c>
      <c r="C578" s="359" t="s">
        <v>42</v>
      </c>
      <c r="D578" s="394" t="s">
        <v>50</v>
      </c>
      <c r="E578" s="360" t="s">
        <v>51</v>
      </c>
      <c r="F578" s="361" t="s">
        <v>52</v>
      </c>
      <c r="G578" s="360" t="s">
        <v>53</v>
      </c>
      <c r="H578" s="362" t="s">
        <v>64</v>
      </c>
    </row>
    <row r="579" spans="2:8" ht="13.8" thickBot="1" x14ac:dyDescent="0.3">
      <c r="B579" s="363" t="s">
        <v>54</v>
      </c>
      <c r="C579" s="364" t="s">
        <v>43</v>
      </c>
      <c r="D579" s="395"/>
      <c r="E579" s="365"/>
      <c r="F579" s="366"/>
      <c r="G579" s="367"/>
      <c r="H579" s="368"/>
    </row>
    <row r="580" spans="2:8" x14ac:dyDescent="0.25">
      <c r="B580" s="428"/>
      <c r="C580" s="429"/>
      <c r="D580" s="430"/>
      <c r="E580" s="431"/>
      <c r="F580" s="432"/>
      <c r="G580" s="429"/>
      <c r="H580" s="433"/>
    </row>
    <row r="581" spans="2:8" x14ac:dyDescent="0.25">
      <c r="B581" s="434"/>
      <c r="C581" s="435"/>
      <c r="D581" s="436" t="s">
        <v>156</v>
      </c>
      <c r="E581" s="437"/>
      <c r="F581" s="438"/>
      <c r="G581" s="439"/>
      <c r="H581" s="440"/>
    </row>
    <row r="582" spans="2:8" ht="13.8" thickBot="1" x14ac:dyDescent="0.3">
      <c r="B582" s="441"/>
      <c r="C582" s="442"/>
      <c r="D582" s="443"/>
      <c r="E582" s="444"/>
      <c r="F582" s="445"/>
      <c r="G582" s="442"/>
      <c r="H582" s="384"/>
    </row>
    <row r="583" spans="2:8" x14ac:dyDescent="0.25">
      <c r="B583" s="446" t="s">
        <v>308</v>
      </c>
      <c r="C583" s="408"/>
      <c r="D583" s="447" t="s">
        <v>214</v>
      </c>
      <c r="E583" s="388" t="s">
        <v>48</v>
      </c>
      <c r="F583" s="448">
        <v>8</v>
      </c>
      <c r="G583" s="411"/>
      <c r="H583" s="389"/>
    </row>
    <row r="584" spans="2:8" x14ac:dyDescent="0.25">
      <c r="B584" s="419" t="s">
        <v>309</v>
      </c>
      <c r="C584" s="391"/>
      <c r="D584" s="449" t="s">
        <v>214</v>
      </c>
      <c r="E584" s="352" t="s">
        <v>48</v>
      </c>
      <c r="F584" s="450">
        <v>17</v>
      </c>
      <c r="G584" s="415"/>
      <c r="H584" s="416"/>
    </row>
    <row r="585" spans="2:8" x14ac:dyDescent="0.25">
      <c r="B585" s="419" t="s">
        <v>310</v>
      </c>
      <c r="C585" s="391"/>
      <c r="D585" s="449" t="s">
        <v>214</v>
      </c>
      <c r="E585" s="352" t="s">
        <v>48</v>
      </c>
      <c r="F585" s="450">
        <v>7</v>
      </c>
      <c r="G585" s="415"/>
      <c r="H585" s="416"/>
    </row>
    <row r="586" spans="2:8" x14ac:dyDescent="0.25">
      <c r="B586" s="419" t="s">
        <v>311</v>
      </c>
      <c r="C586" s="391"/>
      <c r="D586" s="449" t="s">
        <v>214</v>
      </c>
      <c r="E586" s="352" t="s">
        <v>48</v>
      </c>
      <c r="F586" s="450">
        <v>4</v>
      </c>
      <c r="G586" s="415"/>
      <c r="H586" s="416"/>
    </row>
    <row r="587" spans="2:8" x14ac:dyDescent="0.25">
      <c r="B587" s="419" t="s">
        <v>312</v>
      </c>
      <c r="C587" s="391"/>
      <c r="D587" s="449" t="s">
        <v>214</v>
      </c>
      <c r="E587" s="352" t="s">
        <v>48</v>
      </c>
      <c r="F587" s="450">
        <v>7</v>
      </c>
      <c r="G587" s="415"/>
      <c r="H587" s="416"/>
    </row>
    <row r="588" spans="2:8" x14ac:dyDescent="0.25">
      <c r="B588" s="419" t="s">
        <v>313</v>
      </c>
      <c r="C588" s="391"/>
      <c r="D588" s="449" t="s">
        <v>214</v>
      </c>
      <c r="E588" s="352" t="s">
        <v>48</v>
      </c>
      <c r="F588" s="450">
        <v>18</v>
      </c>
      <c r="G588" s="415"/>
      <c r="H588" s="416"/>
    </row>
    <row r="589" spans="2:8" x14ac:dyDescent="0.25">
      <c r="B589" s="419" t="s">
        <v>314</v>
      </c>
      <c r="C589" s="391"/>
      <c r="D589" s="449" t="s">
        <v>214</v>
      </c>
      <c r="E589" s="352" t="s">
        <v>48</v>
      </c>
      <c r="F589" s="450">
        <v>7</v>
      </c>
      <c r="G589" s="415"/>
      <c r="H589" s="416"/>
    </row>
    <row r="590" spans="2:8" x14ac:dyDescent="0.25">
      <c r="B590" s="419" t="s">
        <v>315</v>
      </c>
      <c r="C590" s="391"/>
      <c r="D590" s="449" t="s">
        <v>214</v>
      </c>
      <c r="E590" s="352" t="s">
        <v>48</v>
      </c>
      <c r="F590" s="450">
        <v>4</v>
      </c>
      <c r="G590" s="415"/>
      <c r="H590" s="416"/>
    </row>
    <row r="591" spans="2:8" x14ac:dyDescent="0.25">
      <c r="B591" s="419" t="s">
        <v>316</v>
      </c>
      <c r="C591" s="391"/>
      <c r="D591" s="449" t="s">
        <v>214</v>
      </c>
      <c r="E591" s="352" t="s">
        <v>48</v>
      </c>
      <c r="F591" s="450">
        <v>6</v>
      </c>
      <c r="G591" s="415"/>
      <c r="H591" s="416"/>
    </row>
    <row r="592" spans="2:8" x14ac:dyDescent="0.25">
      <c r="B592" s="419" t="s">
        <v>317</v>
      </c>
      <c r="C592" s="391"/>
      <c r="D592" s="449" t="s">
        <v>214</v>
      </c>
      <c r="E592" s="352" t="s">
        <v>48</v>
      </c>
      <c r="F592" s="450">
        <v>4</v>
      </c>
      <c r="G592" s="415"/>
      <c r="H592" s="416"/>
    </row>
    <row r="593" spans="2:8" x14ac:dyDescent="0.25">
      <c r="B593" s="419" t="s">
        <v>318</v>
      </c>
      <c r="C593" s="391"/>
      <c r="D593" s="449" t="s">
        <v>214</v>
      </c>
      <c r="E593" s="352" t="s">
        <v>48</v>
      </c>
      <c r="F593" s="450">
        <v>3</v>
      </c>
      <c r="G593" s="415"/>
      <c r="H593" s="416"/>
    </row>
    <row r="594" spans="2:8" x14ac:dyDescent="0.25">
      <c r="B594" s="419" t="s">
        <v>319</v>
      </c>
      <c r="C594" s="391"/>
      <c r="D594" s="449" t="s">
        <v>214</v>
      </c>
      <c r="E594" s="352" t="s">
        <v>48</v>
      </c>
      <c r="F594" s="450">
        <v>2</v>
      </c>
      <c r="G594" s="415"/>
      <c r="H594" s="416"/>
    </row>
    <row r="595" spans="2:8" x14ac:dyDescent="0.25">
      <c r="B595" s="419" t="s">
        <v>320</v>
      </c>
      <c r="C595" s="391"/>
      <c r="D595" s="449" t="s">
        <v>215</v>
      </c>
      <c r="E595" s="352" t="s">
        <v>48</v>
      </c>
      <c r="F595" s="450">
        <v>2</v>
      </c>
      <c r="G595" s="415"/>
      <c r="H595" s="416"/>
    </row>
    <row r="596" spans="2:8" x14ac:dyDescent="0.25">
      <c r="B596" s="419" t="s">
        <v>321</v>
      </c>
      <c r="C596" s="391"/>
      <c r="D596" s="449" t="s">
        <v>215</v>
      </c>
      <c r="E596" s="352" t="s">
        <v>48</v>
      </c>
      <c r="F596" s="450">
        <v>7</v>
      </c>
      <c r="G596" s="415"/>
      <c r="H596" s="416"/>
    </row>
    <row r="597" spans="2:8" x14ac:dyDescent="0.25">
      <c r="B597" s="419" t="s">
        <v>322</v>
      </c>
      <c r="C597" s="391"/>
      <c r="D597" s="449" t="s">
        <v>216</v>
      </c>
      <c r="E597" s="352" t="s">
        <v>48</v>
      </c>
      <c r="F597" s="450">
        <v>1</v>
      </c>
      <c r="G597" s="415"/>
      <c r="H597" s="416"/>
    </row>
    <row r="598" spans="2:8" x14ac:dyDescent="0.25">
      <c r="B598" s="419" t="s">
        <v>323</v>
      </c>
      <c r="C598" s="391"/>
      <c r="D598" s="449" t="s">
        <v>216</v>
      </c>
      <c r="E598" s="352" t="s">
        <v>48</v>
      </c>
      <c r="F598" s="450">
        <v>1</v>
      </c>
      <c r="G598" s="415"/>
      <c r="H598" s="416"/>
    </row>
    <row r="599" spans="2:8" x14ac:dyDescent="0.25">
      <c r="B599" s="419" t="s">
        <v>324</v>
      </c>
      <c r="C599" s="391"/>
      <c r="D599" s="449" t="s">
        <v>216</v>
      </c>
      <c r="E599" s="352" t="s">
        <v>48</v>
      </c>
      <c r="F599" s="450">
        <v>1</v>
      </c>
      <c r="G599" s="415"/>
      <c r="H599" s="416"/>
    </row>
    <row r="600" spans="2:8" x14ac:dyDescent="0.25">
      <c r="B600" s="419" t="s">
        <v>325</v>
      </c>
      <c r="C600" s="391"/>
      <c r="D600" s="449" t="s">
        <v>216</v>
      </c>
      <c r="E600" s="352" t="s">
        <v>48</v>
      </c>
      <c r="F600" s="450">
        <v>1</v>
      </c>
      <c r="G600" s="415"/>
      <c r="H600" s="416"/>
    </row>
    <row r="601" spans="2:8" x14ac:dyDescent="0.25">
      <c r="B601" s="419" t="s">
        <v>326</v>
      </c>
      <c r="C601" s="391"/>
      <c r="D601" s="449" t="s">
        <v>217</v>
      </c>
      <c r="E601" s="352" t="s">
        <v>48</v>
      </c>
      <c r="F601" s="450">
        <v>1</v>
      </c>
      <c r="G601" s="415"/>
      <c r="H601" s="416"/>
    </row>
    <row r="602" spans="2:8" x14ac:dyDescent="0.25">
      <c r="B602" s="419" t="s">
        <v>327</v>
      </c>
      <c r="C602" s="391"/>
      <c r="D602" s="449" t="s">
        <v>217</v>
      </c>
      <c r="E602" s="352" t="s">
        <v>48</v>
      </c>
      <c r="F602" s="450">
        <v>1</v>
      </c>
      <c r="G602" s="415"/>
      <c r="H602" s="416"/>
    </row>
    <row r="603" spans="2:8" x14ac:dyDescent="0.25">
      <c r="B603" s="419" t="s">
        <v>328</v>
      </c>
      <c r="C603" s="391"/>
      <c r="D603" s="449" t="s">
        <v>217</v>
      </c>
      <c r="E603" s="352" t="s">
        <v>48</v>
      </c>
      <c r="F603" s="450">
        <v>1</v>
      </c>
      <c r="G603" s="415"/>
      <c r="H603" s="416"/>
    </row>
    <row r="604" spans="2:8" x14ac:dyDescent="0.25">
      <c r="B604" s="419" t="s">
        <v>329</v>
      </c>
      <c r="C604" s="391"/>
      <c r="D604" s="449" t="s">
        <v>217</v>
      </c>
      <c r="E604" s="352" t="s">
        <v>48</v>
      </c>
      <c r="F604" s="450">
        <v>1</v>
      </c>
      <c r="G604" s="415"/>
      <c r="H604" s="416"/>
    </row>
    <row r="605" spans="2:8" x14ac:dyDescent="0.25">
      <c r="B605" s="419" t="s">
        <v>330</v>
      </c>
      <c r="C605" s="391"/>
      <c r="D605" s="449" t="s">
        <v>217</v>
      </c>
      <c r="E605" s="352" t="s">
        <v>48</v>
      </c>
      <c r="F605" s="450">
        <v>1</v>
      </c>
      <c r="G605" s="415"/>
      <c r="H605" s="416"/>
    </row>
    <row r="606" spans="2:8" x14ac:dyDescent="0.25">
      <c r="B606" s="419" t="s">
        <v>331</v>
      </c>
      <c r="C606" s="391"/>
      <c r="D606" s="449" t="s">
        <v>217</v>
      </c>
      <c r="E606" s="352" t="s">
        <v>48</v>
      </c>
      <c r="F606" s="450">
        <v>1</v>
      </c>
      <c r="G606" s="415"/>
      <c r="H606" s="416"/>
    </row>
    <row r="607" spans="2:8" x14ac:dyDescent="0.25">
      <c r="B607" s="419" t="s">
        <v>332</v>
      </c>
      <c r="C607" s="391"/>
      <c r="D607" s="449" t="s">
        <v>217</v>
      </c>
      <c r="E607" s="352" t="s">
        <v>48</v>
      </c>
      <c r="F607" s="450">
        <v>1</v>
      </c>
      <c r="G607" s="415"/>
      <c r="H607" s="416"/>
    </row>
    <row r="608" spans="2:8" x14ac:dyDescent="0.25">
      <c r="B608" s="419" t="s">
        <v>333</v>
      </c>
      <c r="C608" s="391"/>
      <c r="D608" s="449" t="s">
        <v>217</v>
      </c>
      <c r="E608" s="352" t="s">
        <v>48</v>
      </c>
      <c r="F608" s="450">
        <v>1</v>
      </c>
      <c r="G608" s="415"/>
      <c r="H608" s="416"/>
    </row>
    <row r="609" spans="2:8" x14ac:dyDescent="0.25">
      <c r="B609" s="419" t="s">
        <v>334</v>
      </c>
      <c r="C609" s="391"/>
      <c r="D609" s="449" t="s">
        <v>217</v>
      </c>
      <c r="E609" s="352" t="s">
        <v>48</v>
      </c>
      <c r="F609" s="450">
        <v>1</v>
      </c>
      <c r="G609" s="415"/>
      <c r="H609" s="416"/>
    </row>
    <row r="610" spans="2:8" x14ac:dyDescent="0.25">
      <c r="B610" s="419" t="s">
        <v>335</v>
      </c>
      <c r="C610" s="391"/>
      <c r="D610" s="449" t="s">
        <v>217</v>
      </c>
      <c r="E610" s="352" t="s">
        <v>48</v>
      </c>
      <c r="F610" s="450">
        <v>1</v>
      </c>
      <c r="G610" s="415"/>
      <c r="H610" s="416"/>
    </row>
    <row r="611" spans="2:8" x14ac:dyDescent="0.25">
      <c r="B611" s="419" t="s">
        <v>336</v>
      </c>
      <c r="C611" s="391"/>
      <c r="D611" s="449" t="s">
        <v>217</v>
      </c>
      <c r="E611" s="352" t="s">
        <v>48</v>
      </c>
      <c r="F611" s="450">
        <v>1</v>
      </c>
      <c r="G611" s="415"/>
      <c r="H611" s="416"/>
    </row>
    <row r="612" spans="2:8" x14ac:dyDescent="0.25">
      <c r="B612" s="419" t="s">
        <v>337</v>
      </c>
      <c r="C612" s="391"/>
      <c r="D612" s="449" t="s">
        <v>217</v>
      </c>
      <c r="E612" s="352" t="s">
        <v>48</v>
      </c>
      <c r="F612" s="450">
        <v>1</v>
      </c>
      <c r="G612" s="415"/>
      <c r="H612" s="416"/>
    </row>
    <row r="613" spans="2:8" x14ac:dyDescent="0.25">
      <c r="B613" s="419" t="s">
        <v>338</v>
      </c>
      <c r="C613" s="391"/>
      <c r="D613" s="449" t="s">
        <v>218</v>
      </c>
      <c r="E613" s="352" t="s">
        <v>48</v>
      </c>
      <c r="F613" s="450">
        <v>5</v>
      </c>
      <c r="G613" s="415"/>
      <c r="H613" s="416"/>
    </row>
    <row r="614" spans="2:8" x14ac:dyDescent="0.25">
      <c r="B614" s="419" t="s">
        <v>339</v>
      </c>
      <c r="C614" s="391"/>
      <c r="D614" s="449" t="s">
        <v>218</v>
      </c>
      <c r="E614" s="352" t="s">
        <v>48</v>
      </c>
      <c r="F614" s="450">
        <v>2</v>
      </c>
      <c r="G614" s="415"/>
      <c r="H614" s="416"/>
    </row>
    <row r="615" spans="2:8" x14ac:dyDescent="0.25">
      <c r="B615" s="419" t="s">
        <v>340</v>
      </c>
      <c r="C615" s="391"/>
      <c r="D615" s="449" t="s">
        <v>218</v>
      </c>
      <c r="E615" s="352" t="s">
        <v>48</v>
      </c>
      <c r="F615" s="450">
        <v>5</v>
      </c>
      <c r="G615" s="415"/>
      <c r="H615" s="416"/>
    </row>
    <row r="616" spans="2:8" x14ac:dyDescent="0.25">
      <c r="B616" s="419" t="s">
        <v>341</v>
      </c>
      <c r="C616" s="391"/>
      <c r="D616" s="449" t="s">
        <v>218</v>
      </c>
      <c r="E616" s="355" t="s">
        <v>66</v>
      </c>
      <c r="F616" s="450">
        <v>2</v>
      </c>
      <c r="G616" s="415"/>
      <c r="H616" s="416"/>
    </row>
    <row r="617" spans="2:8" x14ac:dyDescent="0.25">
      <c r="B617" s="419" t="s">
        <v>342</v>
      </c>
      <c r="C617" s="391"/>
      <c r="D617" s="449" t="s">
        <v>218</v>
      </c>
      <c r="E617" s="355" t="s">
        <v>66</v>
      </c>
      <c r="F617" s="450">
        <v>12</v>
      </c>
      <c r="G617" s="415"/>
      <c r="H617" s="416"/>
    </row>
    <row r="618" spans="2:8" x14ac:dyDescent="0.25">
      <c r="B618" s="419" t="s">
        <v>343</v>
      </c>
      <c r="C618" s="391"/>
      <c r="D618" s="449" t="s">
        <v>218</v>
      </c>
      <c r="E618" s="355" t="s">
        <v>66</v>
      </c>
      <c r="F618" s="450">
        <v>6</v>
      </c>
      <c r="G618" s="415"/>
      <c r="H618" s="416"/>
    </row>
    <row r="619" spans="2:8" x14ac:dyDescent="0.25">
      <c r="B619" s="419" t="s">
        <v>344</v>
      </c>
      <c r="C619" s="391"/>
      <c r="D619" s="449" t="s">
        <v>218</v>
      </c>
      <c r="E619" s="355" t="s">
        <v>66</v>
      </c>
      <c r="F619" s="450">
        <v>12</v>
      </c>
      <c r="G619" s="415"/>
      <c r="H619" s="416"/>
    </row>
    <row r="620" spans="2:8" x14ac:dyDescent="0.25">
      <c r="B620" s="419" t="s">
        <v>345</v>
      </c>
      <c r="C620" s="391"/>
      <c r="D620" s="449" t="s">
        <v>218</v>
      </c>
      <c r="E620" s="355" t="s">
        <v>66</v>
      </c>
      <c r="F620" s="450">
        <v>6</v>
      </c>
      <c r="G620" s="415"/>
      <c r="H620" s="416"/>
    </row>
    <row r="621" spans="2:8" x14ac:dyDescent="0.25">
      <c r="B621" s="419" t="s">
        <v>346</v>
      </c>
      <c r="C621" s="391"/>
      <c r="D621" s="449" t="s">
        <v>218</v>
      </c>
      <c r="E621" s="355" t="s">
        <v>66</v>
      </c>
      <c r="F621" s="450">
        <v>5</v>
      </c>
      <c r="G621" s="415"/>
      <c r="H621" s="416"/>
    </row>
    <row r="622" spans="2:8" x14ac:dyDescent="0.25">
      <c r="B622" s="419" t="s">
        <v>347</v>
      </c>
      <c r="C622" s="391"/>
      <c r="D622" s="449" t="s">
        <v>218</v>
      </c>
      <c r="E622" s="355" t="s">
        <v>66</v>
      </c>
      <c r="F622" s="450">
        <v>5</v>
      </c>
      <c r="G622" s="415"/>
      <c r="H622" s="416"/>
    </row>
    <row r="623" spans="2:8" x14ac:dyDescent="0.25">
      <c r="B623" s="419" t="s">
        <v>348</v>
      </c>
      <c r="C623" s="391"/>
      <c r="D623" s="449" t="s">
        <v>218</v>
      </c>
      <c r="E623" s="355" t="s">
        <v>66</v>
      </c>
      <c r="F623" s="450">
        <v>1</v>
      </c>
      <c r="G623" s="415"/>
      <c r="H623" s="416"/>
    </row>
    <row r="624" spans="2:8" x14ac:dyDescent="0.25">
      <c r="B624" s="419" t="s">
        <v>349</v>
      </c>
      <c r="C624" s="391"/>
      <c r="D624" s="449" t="s">
        <v>219</v>
      </c>
      <c r="E624" s="355" t="s">
        <v>66</v>
      </c>
      <c r="F624" s="450">
        <v>1</v>
      </c>
      <c r="G624" s="415"/>
      <c r="H624" s="416"/>
    </row>
    <row r="625" spans="2:8" x14ac:dyDescent="0.25">
      <c r="B625" s="419" t="s">
        <v>350</v>
      </c>
      <c r="C625" s="391"/>
      <c r="D625" s="449" t="s">
        <v>219</v>
      </c>
      <c r="E625" s="355" t="s">
        <v>66</v>
      </c>
      <c r="F625" s="450">
        <v>7</v>
      </c>
      <c r="G625" s="415"/>
      <c r="H625" s="416"/>
    </row>
    <row r="626" spans="2:8" x14ac:dyDescent="0.25">
      <c r="B626" s="419" t="s">
        <v>351</v>
      </c>
      <c r="C626" s="391"/>
      <c r="D626" s="449" t="s">
        <v>219</v>
      </c>
      <c r="E626" s="355" t="s">
        <v>66</v>
      </c>
      <c r="F626" s="450">
        <v>9</v>
      </c>
      <c r="G626" s="415"/>
      <c r="H626" s="416"/>
    </row>
    <row r="627" spans="2:8" x14ac:dyDescent="0.25">
      <c r="B627" s="419" t="s">
        <v>352</v>
      </c>
      <c r="C627" s="391"/>
      <c r="D627" s="449" t="s">
        <v>220</v>
      </c>
      <c r="E627" s="355" t="s">
        <v>66</v>
      </c>
      <c r="F627" s="450">
        <v>5</v>
      </c>
      <c r="G627" s="415"/>
      <c r="H627" s="416"/>
    </row>
    <row r="628" spans="2:8" x14ac:dyDescent="0.25">
      <c r="B628" s="419" t="s">
        <v>353</v>
      </c>
      <c r="C628" s="391"/>
      <c r="D628" s="449" t="s">
        <v>220</v>
      </c>
      <c r="E628" s="355" t="s">
        <v>66</v>
      </c>
      <c r="F628" s="450">
        <v>6</v>
      </c>
      <c r="G628" s="415"/>
      <c r="H628" s="416"/>
    </row>
    <row r="629" spans="2:8" x14ac:dyDescent="0.25">
      <c r="B629" s="419" t="s">
        <v>354</v>
      </c>
      <c r="C629" s="391"/>
      <c r="D629" s="449" t="s">
        <v>220</v>
      </c>
      <c r="E629" s="355" t="s">
        <v>66</v>
      </c>
      <c r="F629" s="450">
        <v>5</v>
      </c>
      <c r="G629" s="415"/>
      <c r="H629" s="416"/>
    </row>
    <row r="630" spans="2:8" x14ac:dyDescent="0.25">
      <c r="B630" s="419" t="s">
        <v>355</v>
      </c>
      <c r="C630" s="391"/>
      <c r="D630" s="451" t="s">
        <v>245</v>
      </c>
      <c r="E630" s="355" t="s">
        <v>66</v>
      </c>
      <c r="F630" s="450">
        <v>15</v>
      </c>
      <c r="G630" s="415"/>
      <c r="H630" s="416"/>
    </row>
    <row r="631" spans="2:8" x14ac:dyDescent="0.25">
      <c r="B631" s="419" t="s">
        <v>356</v>
      </c>
      <c r="C631" s="391"/>
      <c r="D631" s="451" t="s">
        <v>245</v>
      </c>
      <c r="E631" s="355" t="s">
        <v>66</v>
      </c>
      <c r="F631" s="450">
        <v>4</v>
      </c>
      <c r="G631" s="415"/>
      <c r="H631" s="416"/>
    </row>
    <row r="632" spans="2:8" x14ac:dyDescent="0.25">
      <c r="B632" s="419"/>
      <c r="C632" s="391"/>
      <c r="D632" s="422"/>
      <c r="E632" s="355"/>
      <c r="F632" s="381"/>
      <c r="G632" s="415"/>
      <c r="H632" s="416"/>
    </row>
    <row r="633" spans="2:8" x14ac:dyDescent="0.25">
      <c r="B633" s="417" t="s">
        <v>357</v>
      </c>
      <c r="C633" s="391"/>
      <c r="D633" s="418" t="s">
        <v>182</v>
      </c>
      <c r="E633" s="352"/>
      <c r="F633" s="352"/>
      <c r="G633" s="415"/>
      <c r="H633" s="416"/>
    </row>
    <row r="634" spans="2:8" x14ac:dyDescent="0.25">
      <c r="B634" s="419" t="s">
        <v>358</v>
      </c>
      <c r="C634" s="391"/>
      <c r="D634" s="392" t="s">
        <v>221</v>
      </c>
      <c r="E634" s="352" t="s">
        <v>66</v>
      </c>
      <c r="F634" s="450">
        <v>1</v>
      </c>
      <c r="G634" s="415"/>
      <c r="H634" s="416"/>
    </row>
    <row r="635" spans="2:8" x14ac:dyDescent="0.25">
      <c r="B635" s="419" t="s">
        <v>359</v>
      </c>
      <c r="C635" s="391"/>
      <c r="D635" s="392" t="s">
        <v>222</v>
      </c>
      <c r="E635" s="352" t="s">
        <v>66</v>
      </c>
      <c r="F635" s="450">
        <v>2</v>
      </c>
      <c r="G635" s="415"/>
      <c r="H635" s="416"/>
    </row>
    <row r="636" spans="2:8" x14ac:dyDescent="0.25">
      <c r="B636" s="419" t="s">
        <v>360</v>
      </c>
      <c r="C636" s="391"/>
      <c r="D636" s="392" t="s">
        <v>223</v>
      </c>
      <c r="E636" s="352" t="s">
        <v>66</v>
      </c>
      <c r="F636" s="450">
        <v>3</v>
      </c>
      <c r="G636" s="415"/>
      <c r="H636" s="416"/>
    </row>
    <row r="637" spans="2:8" x14ac:dyDescent="0.25">
      <c r="B637" s="419" t="s">
        <v>361</v>
      </c>
      <c r="C637" s="391"/>
      <c r="D637" s="392" t="s">
        <v>224</v>
      </c>
      <c r="E637" s="352" t="s">
        <v>66</v>
      </c>
      <c r="F637" s="450">
        <v>1</v>
      </c>
      <c r="G637" s="415"/>
      <c r="H637" s="416"/>
    </row>
    <row r="638" spans="2:8" x14ac:dyDescent="0.25">
      <c r="B638" s="419" t="s">
        <v>362</v>
      </c>
      <c r="C638" s="391"/>
      <c r="D638" s="452" t="s">
        <v>246</v>
      </c>
      <c r="E638" s="352" t="s">
        <v>66</v>
      </c>
      <c r="F638" s="450">
        <v>2</v>
      </c>
      <c r="G638" s="415"/>
      <c r="H638" s="416"/>
    </row>
    <row r="639" spans="2:8" x14ac:dyDescent="0.25">
      <c r="B639" s="419" t="s">
        <v>363</v>
      </c>
      <c r="C639" s="391"/>
      <c r="D639" s="392" t="s">
        <v>247</v>
      </c>
      <c r="E639" s="352" t="s">
        <v>66</v>
      </c>
      <c r="F639" s="450">
        <v>3</v>
      </c>
      <c r="G639" s="415"/>
      <c r="H639" s="416"/>
    </row>
    <row r="640" spans="2:8" x14ac:dyDescent="0.25">
      <c r="B640" s="419" t="s">
        <v>364</v>
      </c>
      <c r="C640" s="391"/>
      <c r="D640" s="392" t="s">
        <v>225</v>
      </c>
      <c r="E640" s="352" t="s">
        <v>66</v>
      </c>
      <c r="F640" s="450">
        <v>1</v>
      </c>
      <c r="G640" s="415"/>
      <c r="H640" s="416"/>
    </row>
    <row r="641" spans="2:8" x14ac:dyDescent="0.25">
      <c r="B641" s="419" t="s">
        <v>365</v>
      </c>
      <c r="C641" s="391"/>
      <c r="D641" s="392" t="s">
        <v>226</v>
      </c>
      <c r="E641" s="352" t="s">
        <v>66</v>
      </c>
      <c r="F641" s="450">
        <v>1</v>
      </c>
      <c r="G641" s="415"/>
      <c r="H641" s="416"/>
    </row>
    <row r="642" spans="2:8" x14ac:dyDescent="0.25">
      <c r="B642" s="419" t="s">
        <v>366</v>
      </c>
      <c r="C642" s="391"/>
      <c r="D642" s="392" t="s">
        <v>227</v>
      </c>
      <c r="E642" s="352" t="s">
        <v>66</v>
      </c>
      <c r="F642" s="450">
        <v>6</v>
      </c>
      <c r="G642" s="415"/>
      <c r="H642" s="416"/>
    </row>
    <row r="643" spans="2:8" x14ac:dyDescent="0.25">
      <c r="B643" s="419" t="s">
        <v>367</v>
      </c>
      <c r="C643" s="391"/>
      <c r="D643" s="392" t="s">
        <v>228</v>
      </c>
      <c r="E643" s="352" t="s">
        <v>66</v>
      </c>
      <c r="F643" s="450">
        <v>3</v>
      </c>
      <c r="G643" s="415"/>
      <c r="H643" s="416"/>
    </row>
    <row r="644" spans="2:8" x14ac:dyDescent="0.25">
      <c r="B644" s="419" t="s">
        <v>368</v>
      </c>
      <c r="C644" s="391"/>
      <c r="D644" s="392" t="s">
        <v>229</v>
      </c>
      <c r="E644" s="352" t="s">
        <v>66</v>
      </c>
      <c r="F644" s="450">
        <v>1</v>
      </c>
      <c r="G644" s="415"/>
      <c r="H644" s="416"/>
    </row>
    <row r="645" spans="2:8" x14ac:dyDescent="0.25">
      <c r="B645" s="419" t="s">
        <v>369</v>
      </c>
      <c r="C645" s="391"/>
      <c r="D645" s="451" t="s">
        <v>230</v>
      </c>
      <c r="E645" s="352" t="s">
        <v>66</v>
      </c>
      <c r="F645" s="453">
        <v>1</v>
      </c>
      <c r="G645" s="415"/>
      <c r="H645" s="416"/>
    </row>
    <row r="646" spans="2:8" x14ac:dyDescent="0.25">
      <c r="B646" s="419"/>
      <c r="C646" s="391"/>
      <c r="D646" s="451"/>
      <c r="E646" s="352"/>
      <c r="F646" s="453"/>
      <c r="G646" s="415"/>
      <c r="H646" s="416"/>
    </row>
    <row r="647" spans="2:8" x14ac:dyDescent="0.25">
      <c r="B647" s="419"/>
      <c r="C647" s="391"/>
      <c r="D647" s="451"/>
      <c r="E647" s="352"/>
      <c r="F647" s="453"/>
      <c r="G647" s="415"/>
      <c r="H647" s="416"/>
    </row>
    <row r="648" spans="2:8" x14ac:dyDescent="0.25">
      <c r="B648" s="419"/>
      <c r="C648" s="391"/>
      <c r="D648" s="451"/>
      <c r="E648" s="352"/>
      <c r="F648" s="453"/>
      <c r="G648" s="415"/>
      <c r="H648" s="416"/>
    </row>
    <row r="649" spans="2:8" x14ac:dyDescent="0.25">
      <c r="B649" s="419"/>
      <c r="C649" s="391"/>
      <c r="D649" s="451"/>
      <c r="E649" s="352"/>
      <c r="F649" s="453"/>
      <c r="G649" s="415"/>
      <c r="H649" s="416"/>
    </row>
    <row r="650" spans="2:8" x14ac:dyDescent="0.25">
      <c r="B650" s="419"/>
      <c r="C650" s="391"/>
      <c r="D650" s="451"/>
      <c r="E650" s="352"/>
      <c r="F650" s="453"/>
      <c r="G650" s="415"/>
      <c r="H650" s="416"/>
    </row>
    <row r="651" spans="2:8" x14ac:dyDescent="0.25">
      <c r="B651" s="419"/>
      <c r="C651" s="391"/>
      <c r="D651" s="451"/>
      <c r="E651" s="352"/>
      <c r="F651" s="453"/>
      <c r="G651" s="415"/>
      <c r="H651" s="416"/>
    </row>
    <row r="652" spans="2:8" ht="13.8" thickBot="1" x14ac:dyDescent="0.3">
      <c r="B652" s="419"/>
      <c r="C652" s="391"/>
      <c r="D652" s="449"/>
      <c r="E652" s="352"/>
      <c r="F652" s="453"/>
      <c r="G652" s="415"/>
      <c r="H652" s="416"/>
    </row>
    <row r="653" spans="2:8" x14ac:dyDescent="0.25">
      <c r="B653" s="428"/>
      <c r="C653" s="429"/>
      <c r="D653" s="430"/>
      <c r="E653" s="431"/>
      <c r="F653" s="432"/>
      <c r="G653" s="429"/>
      <c r="H653" s="433"/>
    </row>
    <row r="654" spans="2:8" x14ac:dyDescent="0.25">
      <c r="B654" s="434"/>
      <c r="C654" s="435"/>
      <c r="D654" s="436" t="s">
        <v>158</v>
      </c>
      <c r="E654" s="437"/>
      <c r="F654" s="438"/>
      <c r="G654" s="439"/>
      <c r="H654" s="440"/>
    </row>
    <row r="655" spans="2:8" ht="13.8" thickBot="1" x14ac:dyDescent="0.3">
      <c r="B655" s="441"/>
      <c r="C655" s="442"/>
      <c r="D655" s="443"/>
      <c r="E655" s="444"/>
      <c r="F655" s="445"/>
      <c r="G655" s="442"/>
      <c r="H655" s="384"/>
    </row>
    <row r="656" spans="2:8" x14ac:dyDescent="0.25">
      <c r="B656" s="358" t="s">
        <v>49</v>
      </c>
      <c r="C656" s="359" t="s">
        <v>42</v>
      </c>
      <c r="D656" s="394" t="s">
        <v>50</v>
      </c>
      <c r="E656" s="360" t="s">
        <v>51</v>
      </c>
      <c r="F656" s="361" t="s">
        <v>52</v>
      </c>
      <c r="G656" s="360" t="s">
        <v>53</v>
      </c>
      <c r="H656" s="362" t="s">
        <v>64</v>
      </c>
    </row>
    <row r="657" spans="2:8" ht="13.8" thickBot="1" x14ac:dyDescent="0.3">
      <c r="B657" s="363" t="s">
        <v>54</v>
      </c>
      <c r="C657" s="364" t="s">
        <v>43</v>
      </c>
      <c r="D657" s="395"/>
      <c r="E657" s="365"/>
      <c r="F657" s="366"/>
      <c r="G657" s="367"/>
      <c r="H657" s="368"/>
    </row>
    <row r="658" spans="2:8" x14ac:dyDescent="0.25">
      <c r="B658" s="428"/>
      <c r="C658" s="429"/>
      <c r="D658" s="430"/>
      <c r="E658" s="431"/>
      <c r="F658" s="432"/>
      <c r="G658" s="429"/>
      <c r="H658" s="433"/>
    </row>
    <row r="659" spans="2:8" x14ac:dyDescent="0.25">
      <c r="B659" s="434"/>
      <c r="C659" s="435"/>
      <c r="D659" s="436" t="s">
        <v>156</v>
      </c>
      <c r="E659" s="437"/>
      <c r="F659" s="438"/>
      <c r="G659" s="439"/>
      <c r="H659" s="440"/>
    </row>
    <row r="660" spans="2:8" ht="13.8" thickBot="1" x14ac:dyDescent="0.3">
      <c r="B660" s="441"/>
      <c r="C660" s="442"/>
      <c r="D660" s="443"/>
      <c r="E660" s="444"/>
      <c r="F660" s="445"/>
      <c r="G660" s="442"/>
      <c r="H660" s="384"/>
    </row>
    <row r="661" spans="2:8" x14ac:dyDescent="0.25">
      <c r="B661" s="454" t="s">
        <v>169</v>
      </c>
      <c r="C661" s="455"/>
      <c r="D661" s="456" t="s">
        <v>197</v>
      </c>
      <c r="E661" s="388"/>
      <c r="F661" s="457"/>
      <c r="G661" s="411"/>
      <c r="H661" s="389"/>
    </row>
    <row r="662" spans="2:8" x14ac:dyDescent="0.25">
      <c r="B662" s="458" t="s">
        <v>370</v>
      </c>
      <c r="C662" s="391"/>
      <c r="D662" s="449" t="s">
        <v>231</v>
      </c>
      <c r="E662" s="355" t="s">
        <v>66</v>
      </c>
      <c r="F662" s="450">
        <v>4</v>
      </c>
      <c r="G662" s="415"/>
      <c r="H662" s="416"/>
    </row>
    <row r="663" spans="2:8" x14ac:dyDescent="0.25">
      <c r="B663" s="458" t="s">
        <v>371</v>
      </c>
      <c r="C663" s="391"/>
      <c r="D663" s="449" t="s">
        <v>233</v>
      </c>
      <c r="E663" s="355" t="s">
        <v>66</v>
      </c>
      <c r="F663" s="450">
        <v>1</v>
      </c>
      <c r="G663" s="415"/>
      <c r="H663" s="416"/>
    </row>
    <row r="664" spans="2:8" x14ac:dyDescent="0.25">
      <c r="B664" s="458" t="s">
        <v>372</v>
      </c>
      <c r="C664" s="459"/>
      <c r="D664" s="449" t="s">
        <v>234</v>
      </c>
      <c r="E664" s="459" t="s">
        <v>66</v>
      </c>
      <c r="F664" s="450">
        <v>2</v>
      </c>
      <c r="G664" s="415"/>
      <c r="H664" s="416"/>
    </row>
    <row r="665" spans="2:8" x14ac:dyDescent="0.25">
      <c r="B665" s="458" t="s">
        <v>373</v>
      </c>
      <c r="C665" s="459"/>
      <c r="D665" s="449" t="s">
        <v>232</v>
      </c>
      <c r="E665" s="459" t="s">
        <v>66</v>
      </c>
      <c r="F665" s="450">
        <v>1</v>
      </c>
      <c r="G665" s="415"/>
      <c r="H665" s="416"/>
    </row>
    <row r="666" spans="2:8" x14ac:dyDescent="0.25">
      <c r="B666" s="458" t="s">
        <v>374</v>
      </c>
      <c r="C666" s="459"/>
      <c r="D666" s="449" t="s">
        <v>235</v>
      </c>
      <c r="E666" s="459" t="s">
        <v>66</v>
      </c>
      <c r="F666" s="450">
        <v>1</v>
      </c>
      <c r="G666" s="415"/>
      <c r="H666" s="416"/>
    </row>
    <row r="667" spans="2:8" x14ac:dyDescent="0.25">
      <c r="B667" s="458" t="s">
        <v>375</v>
      </c>
      <c r="C667" s="459"/>
      <c r="D667" s="449" t="s">
        <v>237</v>
      </c>
      <c r="E667" s="459" t="s">
        <v>66</v>
      </c>
      <c r="F667" s="450">
        <v>3</v>
      </c>
      <c r="G667" s="415"/>
      <c r="H667" s="416"/>
    </row>
    <row r="668" spans="2:8" x14ac:dyDescent="0.25">
      <c r="B668" s="458" t="s">
        <v>376</v>
      </c>
      <c r="C668" s="459"/>
      <c r="D668" s="449" t="s">
        <v>236</v>
      </c>
      <c r="E668" s="459" t="s">
        <v>66</v>
      </c>
      <c r="F668" s="450">
        <v>2</v>
      </c>
      <c r="G668" s="415"/>
      <c r="H668" s="416"/>
    </row>
    <row r="669" spans="2:8" x14ac:dyDescent="0.25">
      <c r="B669" s="458"/>
      <c r="C669" s="459"/>
      <c r="D669" s="460"/>
      <c r="E669" s="459"/>
      <c r="F669" s="450"/>
      <c r="G669" s="415"/>
      <c r="H669" s="416"/>
    </row>
    <row r="670" spans="2:8" x14ac:dyDescent="0.25">
      <c r="B670" s="417" t="s">
        <v>170</v>
      </c>
      <c r="C670" s="459"/>
      <c r="D670" s="461" t="s">
        <v>238</v>
      </c>
      <c r="E670" s="355"/>
      <c r="F670" s="381"/>
      <c r="G670" s="462"/>
      <c r="H670" s="463"/>
    </row>
    <row r="671" spans="2:8" ht="26.4" x14ac:dyDescent="0.25">
      <c r="B671" s="419" t="s">
        <v>377</v>
      </c>
      <c r="C671" s="459"/>
      <c r="D671" s="421" t="s">
        <v>26</v>
      </c>
      <c r="E671" s="355" t="s">
        <v>66</v>
      </c>
      <c r="F671" s="381">
        <v>2</v>
      </c>
      <c r="G671" s="462"/>
      <c r="H671" s="463"/>
    </row>
    <row r="672" spans="2:8" x14ac:dyDescent="0.25">
      <c r="B672" s="419" t="s">
        <v>378</v>
      </c>
      <c r="C672" s="459"/>
      <c r="D672" s="421" t="s">
        <v>27</v>
      </c>
      <c r="E672" s="355" t="s">
        <v>66</v>
      </c>
      <c r="F672" s="381">
        <v>18</v>
      </c>
      <c r="G672" s="462"/>
      <c r="H672" s="463"/>
    </row>
    <row r="673" spans="2:8" x14ac:dyDescent="0.25">
      <c r="B673" s="419" t="s">
        <v>379</v>
      </c>
      <c r="C673" s="459"/>
      <c r="D673" s="421" t="s">
        <v>280</v>
      </c>
      <c r="E673" s="355" t="s">
        <v>66</v>
      </c>
      <c r="F673" s="381">
        <v>32</v>
      </c>
      <c r="G673" s="462"/>
      <c r="H673" s="463"/>
    </row>
    <row r="674" spans="2:8" x14ac:dyDescent="0.25">
      <c r="B674" s="419" t="s">
        <v>380</v>
      </c>
      <c r="C674" s="459"/>
      <c r="D674" s="421" t="s">
        <v>284</v>
      </c>
      <c r="E674" s="355" t="s">
        <v>66</v>
      </c>
      <c r="F674" s="381">
        <v>8</v>
      </c>
      <c r="G674" s="462"/>
      <c r="H674" s="463"/>
    </row>
    <row r="675" spans="2:8" x14ac:dyDescent="0.25">
      <c r="B675" s="419" t="s">
        <v>381</v>
      </c>
      <c r="C675" s="459"/>
      <c r="D675" s="421" t="s">
        <v>283</v>
      </c>
      <c r="E675" s="355" t="s">
        <v>66</v>
      </c>
      <c r="F675" s="381">
        <v>2</v>
      </c>
      <c r="G675" s="462"/>
      <c r="H675" s="463"/>
    </row>
    <row r="676" spans="2:8" x14ac:dyDescent="0.25">
      <c r="B676" s="419" t="s">
        <v>382</v>
      </c>
      <c r="C676" s="459"/>
      <c r="D676" s="421" t="s">
        <v>282</v>
      </c>
      <c r="E676" s="355" t="s">
        <v>66</v>
      </c>
      <c r="F676" s="381">
        <v>6</v>
      </c>
      <c r="G676" s="462"/>
      <c r="H676" s="463"/>
    </row>
    <row r="677" spans="2:8" x14ac:dyDescent="0.25">
      <c r="B677" s="419" t="s">
        <v>383</v>
      </c>
      <c r="C677" s="459"/>
      <c r="D677" s="421" t="s">
        <v>281</v>
      </c>
      <c r="E677" s="355" t="s">
        <v>66</v>
      </c>
      <c r="F677" s="381">
        <v>4</v>
      </c>
      <c r="G677" s="462"/>
      <c r="H677" s="463"/>
    </row>
    <row r="678" spans="2:8" ht="26.4" x14ac:dyDescent="0.25">
      <c r="B678" s="419" t="s">
        <v>384</v>
      </c>
      <c r="C678" s="459"/>
      <c r="D678" s="421" t="s">
        <v>102</v>
      </c>
      <c r="E678" s="355" t="s">
        <v>56</v>
      </c>
      <c r="F678" s="381">
        <v>80</v>
      </c>
      <c r="G678" s="462"/>
      <c r="H678" s="463"/>
    </row>
    <row r="679" spans="2:8" x14ac:dyDescent="0.25">
      <c r="B679" s="417" t="s">
        <v>171</v>
      </c>
      <c r="C679" s="464"/>
      <c r="D679" s="423" t="s">
        <v>28</v>
      </c>
      <c r="E679" s="355"/>
      <c r="F679" s="381"/>
      <c r="G679" s="462"/>
      <c r="H679" s="463"/>
    </row>
    <row r="680" spans="2:8" x14ac:dyDescent="0.25">
      <c r="B680" s="419" t="s">
        <v>385</v>
      </c>
      <c r="C680" s="464"/>
      <c r="D680" s="422" t="s">
        <v>29</v>
      </c>
      <c r="E680" s="355"/>
      <c r="F680" s="381"/>
      <c r="G680" s="462"/>
      <c r="H680" s="463"/>
    </row>
    <row r="681" spans="2:8" x14ac:dyDescent="0.25">
      <c r="B681" s="419" t="s">
        <v>386</v>
      </c>
      <c r="C681" s="464"/>
      <c r="D681" s="422" t="s">
        <v>30</v>
      </c>
      <c r="E681" s="355" t="s">
        <v>31</v>
      </c>
      <c r="F681" s="381">
        <v>100</v>
      </c>
      <c r="G681" s="462"/>
      <c r="H681" s="463"/>
    </row>
    <row r="682" spans="2:8" x14ac:dyDescent="0.25">
      <c r="B682" s="419" t="s">
        <v>387</v>
      </c>
      <c r="C682" s="464"/>
      <c r="D682" s="422" t="s">
        <v>32</v>
      </c>
      <c r="E682" s="355" t="s">
        <v>31</v>
      </c>
      <c r="F682" s="381">
        <v>150</v>
      </c>
      <c r="G682" s="462"/>
      <c r="H682" s="463"/>
    </row>
    <row r="683" spans="2:8" x14ac:dyDescent="0.25">
      <c r="B683" s="419" t="s">
        <v>388</v>
      </c>
      <c r="C683" s="464"/>
      <c r="D683" s="422" t="s">
        <v>186</v>
      </c>
      <c r="E683" s="355" t="s">
        <v>31</v>
      </c>
      <c r="F683" s="381">
        <v>160</v>
      </c>
      <c r="G683" s="462"/>
      <c r="H683" s="463"/>
    </row>
    <row r="684" spans="2:8" x14ac:dyDescent="0.25">
      <c r="B684" s="419" t="s">
        <v>389</v>
      </c>
      <c r="C684" s="464"/>
      <c r="D684" s="422" t="s">
        <v>33</v>
      </c>
      <c r="E684" s="355" t="s">
        <v>31</v>
      </c>
      <c r="F684" s="381">
        <v>25</v>
      </c>
      <c r="G684" s="462"/>
      <c r="H684" s="463"/>
    </row>
    <row r="685" spans="2:8" x14ac:dyDescent="0.25">
      <c r="B685" s="419" t="s">
        <v>390</v>
      </c>
      <c r="C685" s="464"/>
      <c r="D685" s="422" t="s">
        <v>34</v>
      </c>
      <c r="E685" s="355" t="s">
        <v>31</v>
      </c>
      <c r="F685" s="381">
        <v>50</v>
      </c>
      <c r="G685" s="462"/>
      <c r="H685" s="463"/>
    </row>
    <row r="686" spans="2:8" x14ac:dyDescent="0.25">
      <c r="B686" s="417" t="s">
        <v>172</v>
      </c>
      <c r="C686" s="464"/>
      <c r="D686" s="423" t="s">
        <v>239</v>
      </c>
      <c r="E686" s="355"/>
      <c r="F686" s="381"/>
      <c r="G686" s="462"/>
      <c r="H686" s="463"/>
    </row>
    <row r="687" spans="2:8" ht="26.4" x14ac:dyDescent="0.25">
      <c r="B687" s="419" t="s">
        <v>173</v>
      </c>
      <c r="C687" s="464"/>
      <c r="D687" s="422" t="s">
        <v>271</v>
      </c>
      <c r="E687" s="355" t="s">
        <v>66</v>
      </c>
      <c r="F687" s="381">
        <v>2</v>
      </c>
      <c r="G687" s="462"/>
      <c r="H687" s="463"/>
    </row>
    <row r="688" spans="2:8" ht="26.4" x14ac:dyDescent="0.25">
      <c r="B688" s="419" t="s">
        <v>174</v>
      </c>
      <c r="C688" s="464"/>
      <c r="D688" s="422" t="s">
        <v>272</v>
      </c>
      <c r="E688" s="355" t="s">
        <v>66</v>
      </c>
      <c r="F688" s="381">
        <v>2</v>
      </c>
      <c r="G688" s="462"/>
      <c r="H688" s="463"/>
    </row>
    <row r="689" spans="2:8" ht="26.4" x14ac:dyDescent="0.25">
      <c r="B689" s="419" t="s">
        <v>175</v>
      </c>
      <c r="C689" s="464"/>
      <c r="D689" s="422" t="s">
        <v>187</v>
      </c>
      <c r="E689" s="355" t="s">
        <v>65</v>
      </c>
      <c r="F689" s="381">
        <v>1</v>
      </c>
      <c r="G689" s="462"/>
      <c r="H689" s="463"/>
    </row>
    <row r="690" spans="2:8" ht="26.4" x14ac:dyDescent="0.25">
      <c r="B690" s="419" t="s">
        <v>176</v>
      </c>
      <c r="C690" s="464"/>
      <c r="D690" s="422" t="s">
        <v>188</v>
      </c>
      <c r="E690" s="355" t="s">
        <v>65</v>
      </c>
      <c r="F690" s="381">
        <v>1</v>
      </c>
      <c r="G690" s="462"/>
      <c r="H690" s="463"/>
    </row>
    <row r="691" spans="2:8" x14ac:dyDescent="0.25">
      <c r="B691" s="419" t="s">
        <v>177</v>
      </c>
      <c r="C691" s="464"/>
      <c r="D691" s="422" t="s">
        <v>276</v>
      </c>
      <c r="E691" s="355" t="s">
        <v>66</v>
      </c>
      <c r="F691" s="381">
        <v>1</v>
      </c>
      <c r="G691" s="462"/>
      <c r="H691" s="463"/>
    </row>
    <row r="692" spans="2:8" x14ac:dyDescent="0.25">
      <c r="B692" s="419" t="s">
        <v>285</v>
      </c>
      <c r="C692" s="464"/>
      <c r="D692" s="392" t="s">
        <v>273</v>
      </c>
      <c r="E692" s="371" t="s">
        <v>66</v>
      </c>
      <c r="F692" s="371">
        <v>2</v>
      </c>
      <c r="G692" s="462"/>
      <c r="H692" s="463"/>
    </row>
    <row r="693" spans="2:8" x14ac:dyDescent="0.25">
      <c r="B693" s="419" t="s">
        <v>286</v>
      </c>
      <c r="C693" s="464"/>
      <c r="D693" s="392" t="s">
        <v>274</v>
      </c>
      <c r="E693" s="371" t="s">
        <v>66</v>
      </c>
      <c r="F693" s="371">
        <v>4</v>
      </c>
      <c r="G693" s="462"/>
      <c r="H693" s="463"/>
    </row>
    <row r="694" spans="2:8" x14ac:dyDescent="0.25">
      <c r="B694" s="419" t="s">
        <v>287</v>
      </c>
      <c r="C694" s="464"/>
      <c r="D694" s="465" t="s">
        <v>183</v>
      </c>
      <c r="E694" s="355" t="s">
        <v>66</v>
      </c>
      <c r="F694" s="381">
        <v>14</v>
      </c>
      <c r="G694" s="355"/>
      <c r="H694" s="466"/>
    </row>
    <row r="695" spans="2:8" ht="26.4" x14ac:dyDescent="0.25">
      <c r="B695" s="419" t="s">
        <v>391</v>
      </c>
      <c r="C695" s="464"/>
      <c r="D695" s="392" t="s">
        <v>194</v>
      </c>
      <c r="E695" s="355" t="s">
        <v>56</v>
      </c>
      <c r="F695" s="381">
        <v>60</v>
      </c>
      <c r="G695" s="355"/>
      <c r="H695" s="463"/>
    </row>
    <row r="696" spans="2:8" x14ac:dyDescent="0.25">
      <c r="B696" s="419" t="s">
        <v>392</v>
      </c>
      <c r="C696" s="464"/>
      <c r="D696" s="467" t="s">
        <v>277</v>
      </c>
      <c r="E696" s="355" t="s">
        <v>66</v>
      </c>
      <c r="F696" s="381">
        <v>2</v>
      </c>
      <c r="G696" s="355"/>
      <c r="H696" s="466"/>
    </row>
    <row r="697" spans="2:8" x14ac:dyDescent="0.25">
      <c r="B697" s="419" t="s">
        <v>393</v>
      </c>
      <c r="C697" s="464"/>
      <c r="D697" s="465" t="s">
        <v>401</v>
      </c>
      <c r="E697" s="355" t="s">
        <v>66</v>
      </c>
      <c r="F697" s="381">
        <v>1</v>
      </c>
      <c r="G697" s="355"/>
      <c r="H697" s="466"/>
    </row>
    <row r="698" spans="2:8" ht="26.4" x14ac:dyDescent="0.25">
      <c r="B698" s="419" t="s">
        <v>394</v>
      </c>
      <c r="C698" s="464"/>
      <c r="D698" s="467" t="s">
        <v>275</v>
      </c>
      <c r="E698" s="355" t="s">
        <v>66</v>
      </c>
      <c r="F698" s="381">
        <v>2</v>
      </c>
      <c r="G698" s="355"/>
      <c r="H698" s="466"/>
    </row>
    <row r="699" spans="2:8" x14ac:dyDescent="0.25">
      <c r="B699" s="419" t="s">
        <v>395</v>
      </c>
      <c r="C699" s="464"/>
      <c r="D699" s="465" t="s">
        <v>402</v>
      </c>
      <c r="E699" s="355" t="s">
        <v>66</v>
      </c>
      <c r="F699" s="381">
        <v>4</v>
      </c>
      <c r="G699" s="355"/>
      <c r="H699" s="466"/>
    </row>
    <row r="700" spans="2:8" x14ac:dyDescent="0.25">
      <c r="B700" s="419" t="s">
        <v>396</v>
      </c>
      <c r="C700" s="464"/>
      <c r="D700" s="467" t="s">
        <v>278</v>
      </c>
      <c r="E700" s="355" t="s">
        <v>66</v>
      </c>
      <c r="F700" s="381">
        <v>2</v>
      </c>
      <c r="G700" s="355"/>
      <c r="H700" s="466"/>
    </row>
    <row r="701" spans="2:8" x14ac:dyDescent="0.25">
      <c r="B701" s="419" t="s">
        <v>397</v>
      </c>
      <c r="C701" s="464"/>
      <c r="D701" s="467" t="s">
        <v>184</v>
      </c>
      <c r="E701" s="355" t="s">
        <v>66</v>
      </c>
      <c r="F701" s="381">
        <v>5</v>
      </c>
      <c r="G701" s="355"/>
      <c r="H701" s="466"/>
    </row>
    <row r="702" spans="2:8" ht="26.4" x14ac:dyDescent="0.25">
      <c r="B702" s="419" t="s">
        <v>398</v>
      </c>
      <c r="C702" s="464"/>
      <c r="D702" s="467" t="s">
        <v>279</v>
      </c>
      <c r="E702" s="355" t="s">
        <v>66</v>
      </c>
      <c r="F702" s="381">
        <v>0</v>
      </c>
      <c r="G702" s="355"/>
      <c r="H702" s="466"/>
    </row>
    <row r="703" spans="2:8" x14ac:dyDescent="0.25">
      <c r="B703" s="419" t="s">
        <v>399</v>
      </c>
      <c r="C703" s="464"/>
      <c r="D703" s="467" t="s">
        <v>191</v>
      </c>
      <c r="E703" s="355" t="s">
        <v>66</v>
      </c>
      <c r="F703" s="381">
        <v>4</v>
      </c>
      <c r="G703" s="355"/>
      <c r="H703" s="466"/>
    </row>
    <row r="704" spans="2:8" x14ac:dyDescent="0.25">
      <c r="B704" s="419" t="s">
        <v>400</v>
      </c>
      <c r="C704" s="464"/>
      <c r="D704" s="467" t="s">
        <v>248</v>
      </c>
      <c r="E704" s="355" t="s">
        <v>66</v>
      </c>
      <c r="F704" s="381">
        <v>0</v>
      </c>
      <c r="G704" s="355"/>
      <c r="H704" s="466"/>
    </row>
    <row r="705" spans="2:8" x14ac:dyDescent="0.25">
      <c r="B705" s="468"/>
      <c r="C705" s="469"/>
      <c r="D705" s="470"/>
      <c r="E705" s="383"/>
      <c r="F705" s="471"/>
      <c r="G705" s="383"/>
      <c r="H705" s="466"/>
    </row>
    <row r="706" spans="2:8" ht="13.8" thickBot="1" x14ac:dyDescent="0.3">
      <c r="B706" s="472"/>
      <c r="C706" s="473"/>
      <c r="D706" s="474"/>
      <c r="E706" s="475"/>
      <c r="F706" s="471"/>
      <c r="G706" s="476"/>
      <c r="H706" s="466"/>
    </row>
    <row r="707" spans="2:8" x14ac:dyDescent="0.25">
      <c r="B707" s="428"/>
      <c r="C707" s="429"/>
      <c r="D707" s="430"/>
      <c r="E707" s="431"/>
      <c r="F707" s="432"/>
      <c r="G707" s="429"/>
      <c r="H707" s="433"/>
    </row>
    <row r="708" spans="2:8" ht="13.8" x14ac:dyDescent="0.25">
      <c r="B708" s="434"/>
      <c r="C708" s="435"/>
      <c r="D708" s="477" t="s">
        <v>157</v>
      </c>
      <c r="E708" s="437"/>
      <c r="F708" s="438"/>
      <c r="G708" s="439"/>
      <c r="H708" s="440"/>
    </row>
    <row r="709" spans="2:8" ht="13.8" thickBot="1" x14ac:dyDescent="0.3">
      <c r="B709" s="441"/>
      <c r="C709" s="442"/>
      <c r="D709" s="443"/>
      <c r="E709" s="444"/>
      <c r="F709" s="445"/>
      <c r="G709" s="442"/>
      <c r="H709" s="384"/>
    </row>
  </sheetData>
  <customSheetViews>
    <customSheetView guid="{E7EE5462-5085-4AFA-B0E7-ACEF3FD4BD46}"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1"/>
      <headerFooter alignWithMargins="0">
        <oddFooter>&amp;L&amp;8Sekhukhune SI BOQ&amp;R&amp;8&amp;P</oddFooter>
      </headerFooter>
    </customSheetView>
    <customSheetView guid="{BC8C37C8-8E80-4CC8-91CA-8C32C70C60C4}"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2"/>
      <headerFooter alignWithMargins="0">
        <oddFooter>&amp;L&amp;8Sekhukhune SI BOQ&amp;R&amp;8&amp;P</oddFooter>
      </headerFooter>
    </customSheetView>
    <customSheetView guid="{875007EF-0453-4591-A772-2EE7302F3B85}"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3"/>
      <headerFooter alignWithMargins="0">
        <oddFooter>&amp;L&amp;8Sekhukhune SI BOQ&amp;R&amp;8&amp;P</oddFooter>
      </headerFooter>
    </customSheetView>
    <customSheetView guid="{85159366-3B40-433F-AF95-DBF9DC77139A}" scale="130" showPageBreaks="1" printArea="1" hiddenRows="1" hiddenColumns="1" topLeftCell="A146">
      <selection activeCell="D154" sqref="D154:F154"/>
      <rowBreaks count="2" manualBreakCount="2">
        <brk id="46" max="16383" man="1"/>
        <brk id="117" max="16383" man="1"/>
      </rowBreaks>
      <pageMargins left="0.19685039370078741" right="0.19685039370078741" top="0.59055118110236227" bottom="0.59055118110236227" header="0.51181102362204722" footer="0.51181102362204722"/>
      <printOptions horizontalCentered="1"/>
      <pageSetup paperSize="9" scale="76" orientation="portrait" r:id="rId4"/>
      <headerFooter alignWithMargins="0">
        <oddFooter>&amp;L&amp;8Sekhukhune SI BOQ&amp;R&amp;8&amp;P</oddFooter>
      </headerFooter>
    </customSheetView>
    <customSheetView guid="{5FFF03BB-C158-47E9-AD08-BBFF3492D689}"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5"/>
      <headerFooter alignWithMargins="0">
        <oddFooter>&amp;L&amp;8Sekhukhune SI BOQ&amp;R&amp;8&amp;P</oddFooter>
      </headerFooter>
    </customSheetView>
    <customSheetView guid="{573374B7-DAD5-467E-B0ED-E49C3D2A1B52}"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6"/>
      <headerFooter alignWithMargins="0">
        <oddFooter>&amp;L&amp;8Sekhukhune SI BOQ&amp;R&amp;8&amp;P</oddFooter>
      </headerFooter>
    </customSheetView>
    <customSheetView guid="{C3B3FDA1-B636-405B-B9E8-7D9BA09E0A5F}"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7"/>
      <headerFooter alignWithMargins="0">
        <oddFooter>&amp;L&amp;8Sekhukhune SI BOQ&amp;R&amp;8&amp;P</oddFooter>
      </headerFooter>
    </customSheetView>
    <customSheetView guid="{2786F615-E2A6-496D-92C4-3CE38C7FA450}"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8"/>
      <headerFooter alignWithMargins="0">
        <oddFooter>&amp;L&amp;8Sekhukhune SI BOQ&amp;R&amp;8&amp;P</oddFooter>
      </headerFooter>
    </customSheetView>
    <customSheetView guid="{9DFE2180-DC46-486F-BBDE-EAB64F25D88C}" showPageBreaks="1" printArea="1" hiddenRows="1" hiddenColumns="1" state="hidden" view="pageBreakPreview">
      <selection activeCell="K925" sqref="K925"/>
      <rowBreaks count="8" manualBreakCount="8">
        <brk id="65" min="1" max="7" man="1"/>
        <brk id="143" min="1" max="7" man="1"/>
        <brk id="197" min="1" max="7" man="1"/>
        <brk id="255" min="1" max="7" man="1"/>
        <brk id="325" min="1" max="7" man="1"/>
        <brk id="389" min="1" max="7" man="1"/>
        <brk id="448" min="1" max="7" man="1"/>
        <brk id="517" min="1" max="7" man="1"/>
      </rowBreaks>
      <pageMargins left="0.19685039370078741" right="0.19685039370078741" top="0.59055118110236227" bottom="0.59055118110236227" header="0.51181102362204722" footer="0.51181102362204722"/>
      <printOptions horizontalCentered="1"/>
      <pageSetup paperSize="9" scale="73" orientation="portrait" r:id="rId9"/>
      <headerFooter alignWithMargins="0">
        <oddFooter>&amp;L&amp;8Sekhukhune SI BOQ&amp;R&amp;8&amp;P</oddFooter>
      </headerFooter>
    </customSheetView>
  </customSheetViews>
  <mergeCells count="3">
    <mergeCell ref="B2:H2"/>
    <mergeCell ref="B3:H3"/>
    <mergeCell ref="B4:H4"/>
  </mergeCells>
  <phoneticPr fontId="2" type="noConversion"/>
  <printOptions horizontalCentered="1"/>
  <pageMargins left="0.19685039370078741" right="0.19685039370078741" top="0.59055118110236227" bottom="0.59055118110236227" header="0.51181102362204722" footer="0.51181102362204722"/>
  <pageSetup paperSize="9" scale="73" orientation="portrait" r:id="rId10"/>
  <headerFooter alignWithMargins="0">
    <oddFooter>&amp;L&amp;8Sekhukhune SI BOQ&amp;R&amp;8&amp;P</oddFooter>
  </headerFooter>
  <rowBreaks count="8" manualBreakCount="8">
    <brk id="65" min="1" max="7" man="1"/>
    <brk id="143" min="1" max="7" man="1"/>
    <brk id="197" min="1" max="7" man="1"/>
    <brk id="255" min="1" max="7" man="1"/>
    <brk id="325" min="1" max="7" man="1"/>
    <brk id="389" min="1" max="7" man="1"/>
    <brk id="448" min="1" max="7" man="1"/>
    <brk id="517" min="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customSheetViews>
    <customSheetView guid="{E7EE5462-5085-4AFA-B0E7-ACEF3FD4BD46}" state="hidden">
      <pageMargins left="0.7" right="0.7" top="0.75" bottom="0.75" header="0.3" footer="0.3"/>
    </customSheetView>
    <customSheetView guid="{BC8C37C8-8E80-4CC8-91CA-8C32C70C60C4}" state="hidden">
      <pageMargins left="0.7" right="0.7" top="0.75" bottom="0.75" header="0.3" footer="0.3"/>
    </customSheetView>
    <customSheetView guid="{875007EF-0453-4591-A772-2EE7302F3B85}" state="hidden">
      <pageMargins left="0.7" right="0.7" top="0.75" bottom="0.75" header="0.3" footer="0.3"/>
    </customSheetView>
    <customSheetView guid="{85159366-3B40-433F-AF95-DBF9DC77139A}">
      <pageMargins left="0.7" right="0.7" top="0.75" bottom="0.75" header="0.3" footer="0.3"/>
    </customSheetView>
    <customSheetView guid="{5FFF03BB-C158-47E9-AD08-BBFF3492D689}" state="hidden">
      <pageMargins left="0.7" right="0.7" top="0.75" bottom="0.75" header="0.3" footer="0.3"/>
    </customSheetView>
    <customSheetView guid="{573374B7-DAD5-467E-B0ED-E49C3D2A1B52}" state="hidden">
      <pageMargins left="0.7" right="0.7" top="0.75" bottom="0.75" header="0.3" footer="0.3"/>
    </customSheetView>
    <customSheetView guid="{C3B3FDA1-B636-405B-B9E8-7D9BA09E0A5F}" state="hidden">
      <pageMargins left="0.7" right="0.7" top="0.75" bottom="0.75" header="0.3" footer="0.3"/>
    </customSheetView>
    <customSheetView guid="{2786F615-E2A6-496D-92C4-3CE38C7FA450}" state="hidden">
      <pageMargins left="0.7" right="0.7" top="0.75" bottom="0.75" header="0.3" footer="0.3"/>
    </customSheetView>
    <customSheetView guid="{9DFE2180-DC46-486F-BBDE-EAB64F25D88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Summary </vt:lpstr>
      <vt:lpstr>Section A - P&amp;G</vt:lpstr>
      <vt:lpstr>Section B - Earth</vt:lpstr>
      <vt:lpstr>Section C - Water and Sewer</vt:lpstr>
      <vt:lpstr>Section XX</vt:lpstr>
      <vt:lpstr>Section XXX</vt:lpstr>
      <vt:lpstr>Section D - Build</vt:lpstr>
      <vt:lpstr>Section E - Elec</vt:lpstr>
      <vt:lpstr>Section F - Equip</vt:lpstr>
      <vt:lpstr>Section F - Fence</vt:lpstr>
      <vt:lpstr>Section XXXX</vt:lpstr>
      <vt:lpstr>Section XXXXX</vt:lpstr>
      <vt:lpstr>Section XXXXXX</vt:lpstr>
      <vt:lpstr>Sheet H - Dayw</vt:lpstr>
      <vt:lpstr>Section H</vt:lpstr>
      <vt:lpstr>Sheet1</vt:lpstr>
      <vt:lpstr>'Section A - P&amp;G'!Print_Area</vt:lpstr>
      <vt:lpstr>'Section B - Earth'!Print_Area</vt:lpstr>
      <vt:lpstr>'Section C - Water and Sewer'!Print_Area</vt:lpstr>
      <vt:lpstr>'Section D - Build'!Print_Area</vt:lpstr>
      <vt:lpstr>'Section E - Elec'!Print_Area</vt:lpstr>
      <vt:lpstr>'Section F - Equip'!Print_Area</vt:lpstr>
      <vt:lpstr>'Section F - Fence'!Print_Area</vt:lpstr>
      <vt:lpstr>'Section H'!Print_Area</vt:lpstr>
      <vt:lpstr>'Section XX'!Print_Area</vt:lpstr>
      <vt:lpstr>'Section XXX'!Print_Area</vt:lpstr>
      <vt:lpstr>'Section XXXX'!Print_Area</vt:lpstr>
      <vt:lpstr>'Section XXXXX'!Print_Area</vt:lpstr>
      <vt:lpstr>'Section XXXXXX'!Print_Area</vt:lpstr>
      <vt:lpstr>'Sheet H - Dayw'!Print_Area</vt:lpstr>
      <vt:lpstr>'Summary '!Print_Area</vt:lpstr>
      <vt:lpstr>'Section B - Earth'!Print_Titles</vt:lpstr>
      <vt:lpstr>'Section C - Water and Sewer'!Print_Titles</vt:lpstr>
      <vt:lpstr>'Section D - Build'!Print_Titles</vt:lpstr>
      <vt:lpstr>'Section E - Elec'!Print_Titles</vt:lpstr>
      <vt:lpstr>'Section F - Equip'!Print_Titles</vt:lpstr>
      <vt:lpstr>'Section F - Fence'!Print_Titles</vt:lpstr>
      <vt:lpstr>'Section H'!Print_Titles</vt:lpstr>
      <vt:lpstr>'Section XX'!Print_Titles</vt:lpstr>
      <vt:lpstr>'Section XXX'!Print_Titles</vt:lpstr>
      <vt:lpstr>'Section XXXX'!Print_Titles</vt:lpstr>
      <vt:lpstr>'Section XXXXX'!Print_Titles</vt:lpstr>
      <vt:lpstr>'Section XXXXXX'!Print_Titles</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 Bloemers</dc:creator>
  <cp:lastModifiedBy>Shikwambana NR</cp:lastModifiedBy>
  <cp:lastPrinted>2023-08-07T14:17:53Z</cp:lastPrinted>
  <dcterms:created xsi:type="dcterms:W3CDTF">2008-07-28T10:00:39Z</dcterms:created>
  <dcterms:modified xsi:type="dcterms:W3CDTF">2023-08-28T06:28:33Z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2023-07-04T20:57:15Z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c95cdc08-671f-4a2e-865c-d426cb69a256</vt:lpwstr>
  </property>
  <property fmtid="{D5CDD505-2E9C-101B-9397-08002B2CF9AE}" pid="8" name="MSIP_Label_adb9aa72-9e79-41c5-9bd6-2f3f518ff48e_ContentBits">
    <vt:lpwstr>0</vt:lpwstr>
  </property>
</Properties>
</file>